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workbookProtection lockStructure="1" workbookAlgorithmName="SHA-512" workbookHashValue="9hM7rs5PI6bezS8lHLGrjccUlb+3RY3ZngXl848iNftYe3Vmi+qfgRRkMo9WWVMnxwbD2haPX8i3ina3ZNivMQ==" workbookSaltValue="ejW9BDT7dhDHVC9DAQCevQ==" workbookSpinCount="100000"/>
  <bookViews>
    <workbookView xWindow="28680" yWindow="-3510" windowWidth="4294940400" windowHeight="21390" activeTab="1"/>
  </bookViews>
  <sheets>
    <sheet name="調査票（Q1～Q4）" sheetId="9" r:id="rId1"/>
    <sheet name="調査票（Q5）" sheetId="5" r:id="rId2"/>
    <sheet name="集計_施設系Q1～Q4" sheetId="10" r:id="rId3"/>
    <sheet name="集計_施設系Q5" sheetId="11" r:id="rId4"/>
    <sheet name="転記作業用" sheetId="13" state="hidden" r:id="rId5"/>
  </sheets>
  <definedNames>
    <definedName name="_xlnm.Print_Area" localSheetId="1">'調査票（Q5）'!$A$1:$U$48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<sst xmlns="http://schemas.openxmlformats.org/spreadsheetml/2006/main" xmlns:r="http://schemas.openxmlformats.org/officeDocument/2006/relationships" count="121" uniqueCount="121">
  <si>
    <t>(1)資格の取得、研修の修了の状況</t>
    <rPh sb="3" eb="5">
      <t>シカク</t>
    </rPh>
    <rPh sb="6" eb="8">
      <t>シュトク</t>
    </rPh>
    <rPh sb="9" eb="11">
      <t>ケンシュウ</t>
    </rPh>
    <rPh sb="12" eb="14">
      <t>シュウリョウ</t>
    </rPh>
    <rPh sb="15" eb="17">
      <t>ジョウキョウ</t>
    </rPh>
    <phoneticPr fontId="1"/>
  </si>
  <si>
    <t>問５　貴施設等に所属している介護職員全員（非常勤含む。ボランティアの方を除く）について、お答えください。</t>
    <rPh sb="0" eb="1">
      <t>トイ</t>
    </rPh>
    <rPh sb="3" eb="4">
      <t>キ</t>
    </rPh>
    <rPh sb="4" eb="6">
      <t>シセツ</t>
    </rPh>
    <rPh sb="6" eb="7">
      <t>トウ</t>
    </rPh>
    <rPh sb="8" eb="10">
      <t>ショゾク</t>
    </rPh>
    <rPh sb="14" eb="16">
      <t>カイゴ</t>
    </rPh>
    <rPh sb="16" eb="18">
      <t>ショクイン</t>
    </rPh>
    <rPh sb="18" eb="20">
      <t>ゼンイン</t>
    </rPh>
    <rPh sb="21" eb="24">
      <t>ヒジョウキン</t>
    </rPh>
    <rPh sb="24" eb="25">
      <t>フク</t>
    </rPh>
    <rPh sb="34" eb="35">
      <t>ホウ</t>
    </rPh>
    <rPh sb="36" eb="37">
      <t>ノゾ</t>
    </rPh>
    <rPh sb="45" eb="46">
      <t>コタ</t>
    </rPh>
    <phoneticPr fontId="1"/>
  </si>
  <si>
    <t>１．施設・居住系サービス</t>
    <rPh sb="2" eb="4">
      <t>シセツ</t>
    </rPh>
    <rPh sb="5" eb="8">
      <t>キョジュウケイ</t>
    </rPh>
    <phoneticPr fontId="1"/>
  </si>
  <si>
    <t>Q1 ｻｰﾋﾞｽ種別（再掲）</t>
    <rPh sb="11" eb="13">
      <t>サイケイ</t>
    </rPh>
    <phoneticPr fontId="1"/>
  </si>
  <si>
    <t>問２　貴事業所（問１で〇をつけたサービス種別の事業所）に所属する介護職員について、お伺いします。</t>
    <rPh sb="0" eb="1">
      <t>トイ</t>
    </rPh>
    <rPh sb="3" eb="4">
      <t>キ</t>
    </rPh>
    <rPh sb="4" eb="7">
      <t>ジギョウショ</t>
    </rPh>
    <rPh sb="8" eb="9">
      <t>トイ</t>
    </rPh>
    <rPh sb="20" eb="22">
      <t>シュベツ</t>
    </rPh>
    <rPh sb="23" eb="26">
      <t>ジギョウショ</t>
    </rPh>
    <rPh sb="28" eb="30">
      <t>ショゾク</t>
    </rPh>
    <rPh sb="32" eb="36">
      <t>カイゴショクイン</t>
    </rPh>
    <rPh sb="42" eb="43">
      <t>ウカガ</t>
    </rPh>
    <phoneticPr fontId="1"/>
  </si>
  <si>
    <t>※数値を記入</t>
    <rPh sb="1" eb="3">
      <t>スウチ</t>
    </rPh>
    <rPh sb="4" eb="6">
      <t>キニュウ</t>
    </rPh>
    <phoneticPr fontId="1"/>
  </si>
  <si>
    <t>２．通所系サービス</t>
    <rPh sb="2" eb="5">
      <t>ツウショケイ</t>
    </rPh>
    <phoneticPr fontId="1"/>
  </si>
  <si>
    <t>採用者数</t>
    <rPh sb="0" eb="3">
      <t>サイヨウシャ</t>
    </rPh>
    <rPh sb="3" eb="4">
      <t>スウ</t>
    </rPh>
    <phoneticPr fontId="1"/>
  </si>
  <si>
    <t>※ここでの「介護職員」は、賃金の支払いを受けている方に限ります。（ボランティアの方は含みません。）</t>
    <rPh sb="6" eb="10">
      <t>カイゴショクイン</t>
    </rPh>
    <rPh sb="13" eb="15">
      <t>チンギン</t>
    </rPh>
    <rPh sb="16" eb="18">
      <t>シハラ</t>
    </rPh>
    <rPh sb="20" eb="21">
      <t>ウ</t>
    </rPh>
    <rPh sb="25" eb="26">
      <t>カタ</t>
    </rPh>
    <rPh sb="27" eb="28">
      <t>カギ</t>
    </rPh>
    <rPh sb="40" eb="41">
      <t>カタ</t>
    </rPh>
    <rPh sb="42" eb="43">
      <t>フク</t>
    </rPh>
    <phoneticPr fontId="1"/>
  </si>
  <si>
    <t>03</t>
  </si>
  <si>
    <t>人</t>
    <rPh sb="0" eb="1">
      <t>ニン</t>
    </rPh>
    <phoneticPr fontId="1"/>
  </si>
  <si>
    <t>回答方法</t>
    <rPh sb="0" eb="4">
      <t>カイトウホウホウ</t>
    </rPh>
    <phoneticPr fontId="1"/>
  </si>
  <si>
    <t>離職者数</t>
    <rPh sb="0" eb="3">
      <t>リショクシャ</t>
    </rPh>
    <rPh sb="3" eb="4">
      <t>スウ</t>
    </rPh>
    <phoneticPr fontId="1"/>
  </si>
  <si>
    <t>介護人材実態調査　【事業所票】　施設・通所系</t>
    <rPh sb="0" eb="2">
      <t>カイゴ</t>
    </rPh>
    <rPh sb="2" eb="4">
      <t>ジンザイ</t>
    </rPh>
    <rPh sb="4" eb="6">
      <t>ジッタイ</t>
    </rPh>
    <rPh sb="6" eb="8">
      <t>チョウサ</t>
    </rPh>
    <rPh sb="10" eb="13">
      <t>ジギョウショ</t>
    </rPh>
    <rPh sb="13" eb="14">
      <t>ヒョウ</t>
    </rPh>
    <rPh sb="16" eb="18">
      <t>シセツ</t>
    </rPh>
    <rPh sb="19" eb="21">
      <t>ツウショ</t>
    </rPh>
    <rPh sb="21" eb="22">
      <t>ケイ</t>
    </rPh>
    <phoneticPr fontId="1"/>
  </si>
  <si>
    <t>06</t>
  </si>
  <si>
    <t>合計</t>
    <rPh sb="0" eb="2">
      <t>ゴウケイ</t>
    </rPh>
    <phoneticPr fontId="1"/>
  </si>
  <si>
    <t>SA</t>
  </si>
  <si>
    <t>設問</t>
    <rPh sb="0" eb="2">
      <t>セツモン</t>
    </rPh>
    <phoneticPr fontId="1"/>
  </si>
  <si>
    <t>選択肢</t>
    <rPh sb="0" eb="3">
      <t>センタクシ</t>
    </rPh>
    <phoneticPr fontId="1"/>
  </si>
  <si>
    <t>※番号１つ記載</t>
    <rPh sb="1" eb="3">
      <t>バンゴウ</t>
    </rPh>
    <rPh sb="5" eb="7">
      <t>キサイ</t>
    </rPh>
    <phoneticPr fontId="1"/>
  </si>
  <si>
    <t>常勤職員</t>
    <rPh sb="0" eb="2">
      <t>ジョウキン</t>
    </rPh>
    <rPh sb="2" eb="4">
      <t>ショクイン</t>
    </rPh>
    <phoneticPr fontId="1"/>
  </si>
  <si>
    <t>設問No.→</t>
    <rPh sb="0" eb="2">
      <t>セツモン</t>
    </rPh>
    <phoneticPr fontId="1"/>
  </si>
  <si>
    <t>Q5-3 性別</t>
  </si>
  <si>
    <t>電話番号</t>
    <rPh sb="0" eb="4">
      <t>デンワバンゴウ</t>
    </rPh>
    <phoneticPr fontId="1"/>
  </si>
  <si>
    <t>1.常勤職員
2.非常勤職員</t>
    <rPh sb="2" eb="4">
      <t>ジョウキン</t>
    </rPh>
    <rPh sb="9" eb="12">
      <t>ヒジョウキン</t>
    </rPh>
    <phoneticPr fontId="1"/>
  </si>
  <si>
    <t>(2)雇用形態</t>
    <rPh sb="3" eb="7">
      <t>コヨウケイタイ</t>
    </rPh>
    <phoneticPr fontId="1"/>
  </si>
  <si>
    <t>(3)性別</t>
    <rPh sb="3" eb="5">
      <t>セイベツ</t>
    </rPh>
    <phoneticPr fontId="1"/>
  </si>
  <si>
    <t>41</t>
  </si>
  <si>
    <t>(4)年齢</t>
    <rPh sb="3" eb="5">
      <t>ネンレイ</t>
    </rPh>
    <phoneticPr fontId="1"/>
  </si>
  <si>
    <r>
      <t>(5)過去</t>
    </r>
    <r>
      <rPr>
        <b/>
        <u/>
        <sz val="10"/>
        <color theme="1"/>
        <rFont val="游ゴシック"/>
      </rPr>
      <t>１週間</t>
    </r>
    <r>
      <rPr>
        <sz val="10"/>
        <color theme="1"/>
        <rFont val="游ゴシック"/>
      </rPr>
      <t>の勤務時間</t>
    </r>
    <rPh sb="3" eb="5">
      <t>カコ</t>
    </rPh>
    <rPh sb="6" eb="8">
      <t>シュウカン</t>
    </rPh>
    <rPh sb="9" eb="13">
      <t>キンムジカン</t>
    </rPh>
    <phoneticPr fontId="1"/>
  </si>
  <si>
    <t>(6)現在の施設等での勤務年数</t>
    <rPh sb="3" eb="5">
      <t>ゲンザイ</t>
    </rPh>
    <rPh sb="6" eb="8">
      <t>シセツ</t>
    </rPh>
    <rPh sb="8" eb="9">
      <t>トウ</t>
    </rPh>
    <rPh sb="11" eb="15">
      <t>キンムネンスウ</t>
    </rPh>
    <phoneticPr fontId="1"/>
  </si>
  <si>
    <t>(7)現在の施設等に勤務する直前の職場
※地域密着型を含む</t>
    <rPh sb="3" eb="5">
      <t>ゲンザイ</t>
    </rPh>
    <rPh sb="6" eb="8">
      <t>シセツ</t>
    </rPh>
    <rPh sb="8" eb="9">
      <t>トウ</t>
    </rPh>
    <rPh sb="10" eb="12">
      <t>キンム</t>
    </rPh>
    <rPh sb="14" eb="16">
      <t>チョクゼン</t>
    </rPh>
    <rPh sb="17" eb="19">
      <t>ショクバ</t>
    </rPh>
    <rPh sb="21" eb="23">
      <t>チイキ</t>
    </rPh>
    <rPh sb="23" eb="26">
      <t>ミッチャクガタ</t>
    </rPh>
    <rPh sb="27" eb="28">
      <t>フク</t>
    </rPh>
    <phoneticPr fontId="1"/>
  </si>
  <si>
    <t>(8)直前の職場について</t>
    <rPh sb="3" eb="5">
      <t>チョクゼン</t>
    </rPh>
    <rPh sb="6" eb="8">
      <t>ショクバ</t>
    </rPh>
    <phoneticPr fontId="1"/>
  </si>
  <si>
    <t>貴事業所についてご記入ください。</t>
    <rPh sb="0" eb="1">
      <t>キ</t>
    </rPh>
    <rPh sb="1" eb="4">
      <t>ジギョウショ</t>
    </rPh>
    <rPh sb="9" eb="11">
      <t>キニュウ</t>
    </rPh>
    <phoneticPr fontId="1"/>
  </si>
  <si>
    <t>FA</t>
  </si>
  <si>
    <t>Q2-1-2　外国人職員数</t>
    <rPh sb="7" eb="10">
      <t>ガイコクジン</t>
    </rPh>
    <rPh sb="10" eb="12">
      <t>ショクイン</t>
    </rPh>
    <rPh sb="12" eb="13">
      <t>スウ</t>
    </rPh>
    <phoneticPr fontId="1"/>
  </si>
  <si>
    <t>集計用</t>
    <rPh sb="0" eb="3">
      <t>シュウケイヨウ</t>
    </rPh>
    <phoneticPr fontId="1"/>
  </si>
  <si>
    <t>1.男性
2.女性</t>
  </si>
  <si>
    <r>
      <t>（特別養護老人ホーム</t>
    </r>
    <r>
      <rPr>
        <sz val="8"/>
        <color theme="1"/>
        <rFont val="游ゴシック"/>
      </rPr>
      <t>（地域密着型含む）</t>
    </r>
    <r>
      <rPr>
        <sz val="9"/>
        <color theme="1"/>
        <rFont val="游ゴシック"/>
      </rPr>
      <t>、介護老人保健施設、介護医療院、ショートステイ、グループホーム、特定施設</t>
    </r>
    <r>
      <rPr>
        <sz val="8"/>
        <color theme="1"/>
        <rFont val="游ゴシック"/>
      </rPr>
      <t>（地域密着型含む）</t>
    </r>
    <r>
      <rPr>
        <sz val="9"/>
        <color theme="1"/>
        <rFont val="游ゴシック"/>
      </rPr>
      <t>、住宅型有料老人ホーム、サービス付き高齢者向け住宅、軽費老人ホーム）</t>
    </r>
    <rPh sb="1" eb="7">
      <t>トクベツヨウゴロウジン</t>
    </rPh>
    <rPh sb="11" eb="15">
      <t>チイキミッチャク</t>
    </rPh>
    <rPh sb="15" eb="16">
      <t>ガタ</t>
    </rPh>
    <rPh sb="16" eb="17">
      <t>フク</t>
    </rPh>
    <rPh sb="20" eb="24">
      <t>カイゴロウジン</t>
    </rPh>
    <rPh sb="24" eb="28">
      <t>ホケンシセツ</t>
    </rPh>
    <rPh sb="29" eb="34">
      <t>カイゴイリョウイン</t>
    </rPh>
    <rPh sb="51" eb="53">
      <t>トクテイ</t>
    </rPh>
    <rPh sb="53" eb="55">
      <t>シセツ</t>
    </rPh>
    <rPh sb="56" eb="61">
      <t>チイキミッチャクガタ</t>
    </rPh>
    <rPh sb="61" eb="62">
      <t>フク</t>
    </rPh>
    <rPh sb="65" eb="70">
      <t>ジュウタクガタユウリョウ</t>
    </rPh>
    <rPh sb="70" eb="72">
      <t>ロウジン</t>
    </rPh>
    <rPh sb="80" eb="81">
      <t>ツ</t>
    </rPh>
    <rPh sb="82" eb="85">
      <t>コウレイシャ</t>
    </rPh>
    <rPh sb="85" eb="86">
      <t>ム</t>
    </rPh>
    <rPh sb="87" eb="89">
      <t>ジュウタク</t>
    </rPh>
    <rPh sb="90" eb="94">
      <t>ケイヒロウジン</t>
    </rPh>
    <phoneticPr fontId="1"/>
  </si>
  <si>
    <t>Q2-2 開設からの年数</t>
    <rPh sb="5" eb="7">
      <t>カイセツ</t>
    </rPh>
    <rPh sb="10" eb="12">
      <t>ネンスウ</t>
    </rPh>
    <phoneticPr fontId="1"/>
  </si>
  <si>
    <t>1.20歳
未満
2.20代
3.30代
4.40代
5.50代
6.60代
7.70代
　以上
8.不明</t>
  </si>
  <si>
    <t>Q2-3-2 離職者数</t>
    <rPh sb="7" eb="10">
      <t>リショクシャ</t>
    </rPh>
    <rPh sb="10" eb="11">
      <t>スウ</t>
    </rPh>
    <phoneticPr fontId="1"/>
  </si>
  <si>
    <t>記入例</t>
    <rPh sb="0" eb="3">
      <t>キニュウレイ</t>
    </rPh>
    <phoneticPr fontId="1"/>
  </si>
  <si>
    <t>Q2-4-1 採用者数_常勤職員</t>
    <rPh sb="7" eb="10">
      <t>サイヨウシャ</t>
    </rPh>
    <rPh sb="10" eb="11">
      <t>スウ</t>
    </rPh>
    <rPh sb="12" eb="14">
      <t>ジョウキン</t>
    </rPh>
    <rPh sb="14" eb="16">
      <t>ショクイン</t>
    </rPh>
    <phoneticPr fontId="1"/>
  </si>
  <si>
    <t>２．いいえ　⇒問３へ</t>
    <rPh sb="7" eb="8">
      <t>トイ</t>
    </rPh>
    <phoneticPr fontId="1"/>
  </si>
  <si>
    <t>01</t>
  </si>
  <si>
    <t>09</t>
  </si>
  <si>
    <t>02</t>
  </si>
  <si>
    <t>時間</t>
    <rPh sb="0" eb="2">
      <t>ジカン</t>
    </rPh>
    <phoneticPr fontId="1"/>
  </si>
  <si>
    <t>04</t>
  </si>
  <si>
    <t>05</t>
  </si>
  <si>
    <t>07</t>
  </si>
  <si>
    <t>08</t>
  </si>
  <si>
    <t>Q2-3-1 採用者数</t>
    <rPh sb="7" eb="10">
      <t>サイヨウシャ</t>
    </rPh>
    <rPh sb="10" eb="11">
      <t>スウ</t>
    </rPh>
    <phoneticPr fontId="1"/>
  </si>
  <si>
    <t>10</t>
  </si>
  <si>
    <t>の中に、ご回答ください。</t>
    <rPh sb="5" eb="7">
      <t>カイトウ</t>
    </rPh>
    <phoneticPr fontId="1"/>
  </si>
  <si>
    <t>問２-２　貴事業所は開設から1年以上経過していますか。</t>
    <rPh sb="0" eb="1">
      <t>トイ</t>
    </rPh>
    <rPh sb="5" eb="6">
      <t>キ</t>
    </rPh>
    <rPh sb="6" eb="8">
      <t>ジギョウ</t>
    </rPh>
    <rPh sb="8" eb="9">
      <t>ショ</t>
    </rPh>
    <rPh sb="10" eb="12">
      <t>カイセツ</t>
    </rPh>
    <rPh sb="15" eb="16">
      <t>ネン</t>
    </rPh>
    <rPh sb="16" eb="18">
      <t>イジョウ</t>
    </rPh>
    <rPh sb="18" eb="20">
      <t>ケイカ</t>
    </rPh>
    <phoneticPr fontId="1"/>
  </si>
  <si>
    <r>
      <t xml:space="preserve">1. </t>
    </r>
    <r>
      <rPr>
        <u/>
        <sz val="10"/>
        <color auto="1"/>
        <rFont val="游ゴシック"/>
      </rPr>
      <t>1年以上</t>
    </r>
    <r>
      <rPr>
        <sz val="10"/>
        <color auto="1"/>
        <rFont val="游ゴシック"/>
      </rPr>
      <t xml:space="preserve">
⇒【回答終了】
2. </t>
    </r>
    <r>
      <rPr>
        <u/>
        <sz val="10"/>
        <color auto="1"/>
        <rFont val="游ゴシック"/>
      </rPr>
      <t>1年未満</t>
    </r>
    <r>
      <rPr>
        <sz val="10"/>
        <color auto="1"/>
        <rFont val="游ゴシック"/>
      </rPr>
      <t xml:space="preserve">
⇒【(7)へ】</t>
    </r>
  </si>
  <si>
    <t>※「外国人」には、EPA・技能実習・在留資格「介護」、特定技能により勤務している人数をご記入ください。</t>
    <rPh sb="2" eb="5">
      <t>ガイコクジン</t>
    </rPh>
    <rPh sb="13" eb="17">
      <t>ギノウジッシュウ</t>
    </rPh>
    <rPh sb="18" eb="22">
      <t>ザイリュウシカク</t>
    </rPh>
    <rPh sb="23" eb="25">
      <t>カイゴ</t>
    </rPh>
    <rPh sb="27" eb="31">
      <t>トクテイギノウ</t>
    </rPh>
    <rPh sb="34" eb="36">
      <t>キンム</t>
    </rPh>
    <rPh sb="40" eb="42">
      <t>ニンズウ</t>
    </rPh>
    <rPh sb="44" eb="46">
      <t>キニュウ</t>
    </rPh>
    <phoneticPr fontId="1"/>
  </si>
  <si>
    <t>介護職員の総数</t>
    <rPh sb="0" eb="4">
      <t>カイゴショクイン</t>
    </rPh>
    <rPh sb="5" eb="7">
      <t>ソウスウ</t>
    </rPh>
    <phoneticPr fontId="1"/>
  </si>
  <si>
    <t>非常勤職員</t>
    <rPh sb="0" eb="3">
      <t>ヒジョウキン</t>
    </rPh>
    <rPh sb="3" eb="5">
      <t>ショクイン</t>
    </rPh>
    <phoneticPr fontId="1"/>
  </si>
  <si>
    <t>※前月に出勤のない、長期休暇（育児休業等）中の職員は人数に含めないでください。</t>
    <rPh sb="1" eb="3">
      <t>ゼンゲツ</t>
    </rPh>
    <rPh sb="4" eb="6">
      <t>シュッキン</t>
    </rPh>
    <rPh sb="10" eb="12">
      <t>チョウキ</t>
    </rPh>
    <rPh sb="12" eb="14">
      <t>キュウカ</t>
    </rPh>
    <rPh sb="15" eb="17">
      <t>イクジ</t>
    </rPh>
    <rPh sb="17" eb="19">
      <t>キュウギョウ</t>
    </rPh>
    <rPh sb="19" eb="20">
      <t>トウ</t>
    </rPh>
    <rPh sb="21" eb="22">
      <t>チュウ</t>
    </rPh>
    <rPh sb="23" eb="25">
      <t>ショクイン</t>
    </rPh>
    <rPh sb="26" eb="28">
      <t>ニンズウ</t>
    </rPh>
    <rPh sb="29" eb="30">
      <t>フク</t>
    </rPh>
    <phoneticPr fontId="1"/>
  </si>
  <si>
    <t>NA</t>
  </si>
  <si>
    <t>サンプルNo.</t>
  </si>
  <si>
    <t>Q1 ｻｰﾋﾞｽ種別</t>
  </si>
  <si>
    <t>Q2-4-1 採用者数_非常勤職員</t>
    <rPh sb="7" eb="10">
      <t>サイヨウシャ</t>
    </rPh>
    <rPh sb="10" eb="11">
      <t>スウ</t>
    </rPh>
    <rPh sb="12" eb="13">
      <t>ヒ</t>
    </rPh>
    <rPh sb="15" eb="17">
      <t>ショクイン</t>
    </rPh>
    <phoneticPr fontId="1"/>
  </si>
  <si>
    <t>Q2-4-1 離職者数_常勤職員</t>
    <rPh sb="7" eb="10">
      <t>リショクシャ</t>
    </rPh>
    <rPh sb="10" eb="11">
      <t>スウ</t>
    </rPh>
    <rPh sb="12" eb="14">
      <t>ジョウキン</t>
    </rPh>
    <rPh sb="14" eb="16">
      <t>ショクイン</t>
    </rPh>
    <phoneticPr fontId="1"/>
  </si>
  <si>
    <t>Q2-4-1 離職者数_非常勤職員</t>
    <rPh sb="7" eb="10">
      <t>リショクシャ</t>
    </rPh>
    <rPh sb="10" eb="11">
      <t>スウ</t>
    </rPh>
    <rPh sb="12" eb="13">
      <t>ヒ</t>
    </rPh>
    <rPh sb="15" eb="17">
      <t>ショクイン</t>
    </rPh>
    <phoneticPr fontId="1"/>
  </si>
  <si>
    <t>事業所名</t>
    <rPh sb="0" eb="4">
      <t>ジギョウショメイ</t>
    </rPh>
    <phoneticPr fontId="1"/>
  </si>
  <si>
    <t>ご担当者氏名</t>
    <rPh sb="1" eb="4">
      <t>タントウシャ</t>
    </rPh>
    <rPh sb="4" eb="6">
      <t>シメイ</t>
    </rPh>
    <phoneticPr fontId="1"/>
  </si>
  <si>
    <t>Eメールアドレス</t>
  </si>
  <si>
    <t>問４　人材確保に関して市町村に期待するサポートがあれば、ご回答ください。（自由記述）</t>
    <rPh sb="0" eb="1">
      <t>トイ</t>
    </rPh>
    <rPh sb="3" eb="7">
      <t>ジンザイカクホ</t>
    </rPh>
    <rPh sb="8" eb="9">
      <t>カン</t>
    </rPh>
    <rPh sb="11" eb="14">
      <t>シチョウソン</t>
    </rPh>
    <rPh sb="15" eb="17">
      <t>キタイ</t>
    </rPh>
    <rPh sb="29" eb="31">
      <t>カイトウ</t>
    </rPh>
    <rPh sb="37" eb="41">
      <t>ジユウキジュツ</t>
    </rPh>
    <phoneticPr fontId="1"/>
  </si>
  <si>
    <t>問３　採用や人材定着に関する課題をご回答ください。（自由記述）</t>
    <rPh sb="0" eb="1">
      <t>トイ</t>
    </rPh>
    <rPh sb="3" eb="5">
      <t>サイヨウ</t>
    </rPh>
    <rPh sb="6" eb="8">
      <t>ジンザイ</t>
    </rPh>
    <rPh sb="8" eb="10">
      <t>テイチャク</t>
    </rPh>
    <rPh sb="11" eb="12">
      <t>カン</t>
    </rPh>
    <rPh sb="14" eb="16">
      <t>カダイ</t>
    </rPh>
    <rPh sb="18" eb="20">
      <t>カイトウ</t>
    </rPh>
    <rPh sb="26" eb="30">
      <t>ジユウキジュツ</t>
    </rPh>
    <phoneticPr fontId="1"/>
  </si>
  <si>
    <t>Q5-1 事業所名</t>
    <rPh sb="5" eb="9">
      <t>ジギョウショメイ</t>
    </rPh>
    <phoneticPr fontId="1"/>
  </si>
  <si>
    <t>Q5-2 担当者名</t>
    <rPh sb="5" eb="8">
      <t>タントウシャ</t>
    </rPh>
    <rPh sb="8" eb="9">
      <t>メイ</t>
    </rPh>
    <phoneticPr fontId="1"/>
  </si>
  <si>
    <t>Q5-3 電話番号</t>
    <rPh sb="5" eb="9">
      <t>デンワバンゴウ</t>
    </rPh>
    <phoneticPr fontId="1"/>
  </si>
  <si>
    <t>Q5-4 Eメールアドレス</t>
  </si>
  <si>
    <t>Q4 自由回答２</t>
    <rPh sb="3" eb="7">
      <t>ジユウカイトウ</t>
    </rPh>
    <phoneticPr fontId="1"/>
  </si>
  <si>
    <t>Q3 自由回答１</t>
    <rPh sb="3" eb="7">
      <t>ジユウカイトウ</t>
    </rPh>
    <phoneticPr fontId="1"/>
  </si>
  <si>
    <t>※ 残業時間を含む。休憩時間は除く。
※週の始まりは事業所ごとに任意の曜日で構いません。</t>
  </si>
  <si>
    <t>１．はい　　⇒問2-3へ</t>
    <rPh sb="7" eb="8">
      <t>トイ</t>
    </rPh>
    <phoneticPr fontId="1"/>
  </si>
  <si>
    <t>種別</t>
    <rPh sb="0" eb="2">
      <t>シュベツ</t>
    </rPh>
    <phoneticPr fontId="1"/>
  </si>
  <si>
    <t>年数</t>
    <rPh sb="0" eb="2">
      <t>ネンスウ</t>
    </rPh>
    <phoneticPr fontId="1"/>
  </si>
  <si>
    <t>Q2-1-1 介護職員数</t>
    <rPh sb="7" eb="9">
      <t>カイゴ</t>
    </rPh>
    <phoneticPr fontId="1"/>
  </si>
  <si>
    <t>Q2-1-2 派遣職員数</t>
    <rPh sb="7" eb="11">
      <t>ハケンショクイン</t>
    </rPh>
    <rPh sb="11" eb="12">
      <t>スウ</t>
    </rPh>
    <phoneticPr fontId="1"/>
  </si>
  <si>
    <t>Q5-1 資格の取得､研修の修了の状況</t>
  </si>
  <si>
    <t>Q5-2 雇用形態</t>
  </si>
  <si>
    <t>Q5-4 年齢</t>
  </si>
  <si>
    <t>Q5-5 過去1週間の勤務時間</t>
  </si>
  <si>
    <t>Q5-6 現在の事業所での勤務年数</t>
  </si>
  <si>
    <t>外国人職員数</t>
    <rPh sb="0" eb="6">
      <t>ガイコクジンショクインスウ</t>
    </rPh>
    <phoneticPr fontId="1"/>
  </si>
  <si>
    <t>Q5-7 現在の施設等に勤務する直前の職場</t>
  </si>
  <si>
    <t>Q5-8-1 直前の職場_場所</t>
  </si>
  <si>
    <t>Q2-1-4　外国人職員数</t>
    <rPh sb="7" eb="10">
      <t>ガイコクジン</t>
    </rPh>
    <rPh sb="10" eb="12">
      <t>ショクイン</t>
    </rPh>
    <rPh sb="12" eb="13">
      <t>スウ</t>
    </rPh>
    <phoneticPr fontId="1"/>
  </si>
  <si>
    <t>Q5-8-2 直前の職場_法人</t>
  </si>
  <si>
    <t>※令和８年１月１日現在の状況について、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2" eb="14">
      <t>ジョウキョウ</t>
    </rPh>
    <phoneticPr fontId="1"/>
  </si>
  <si>
    <t>転記作業用</t>
    <rPh sb="0" eb="5">
      <t>テンキサギョウヨウ</t>
    </rPh>
    <phoneticPr fontId="1"/>
  </si>
  <si>
    <t>1.現在の職場が初めての勤務先⇒【回答終了】
2.介護以外の職場　⇒【回答終了】
3.特養、老健、療養型・介護医療院、ｼｮｰﾄｽﾃｲ、グループホーム、特定施設
4.訪問介護・入浴、夜間対応型
5.小多機、看多機、定期巡回ｻｰﾋﾞｽ
6.通所介護、通所リハ、認知症デイ
7.住宅型有料、サ高住（特定施設以外）
8.その他の介護サービス
　⇒【「3.」～「8.」の場合は(8)へ】
9.不明　⇒【回答終了】</t>
    <rPh sb="191" eb="193">
      <t>フメイ</t>
    </rPh>
    <phoneticPr fontId="1"/>
  </si>
  <si>
    <t>エラー</t>
  </si>
  <si>
    <t>1.現在の施設等と、同一の市区町村内
2.現在の施設等と、別の市区町村内
3.不明</t>
    <rPh sb="41" eb="43">
      <t>フメイ</t>
    </rPh>
    <phoneticPr fontId="1"/>
  </si>
  <si>
    <t>1.現在の施設等と、同一の法人・グループ
2.現在の施設等と、別の法人・グループ
3.不明</t>
    <rPh sb="45" eb="47">
      <t>フメイ</t>
    </rPh>
    <phoneticPr fontId="1"/>
  </si>
  <si>
    <r>
      <t>（通所介護</t>
    </r>
    <r>
      <rPr>
        <sz val="8"/>
        <color theme="1"/>
        <rFont val="游ゴシック"/>
      </rPr>
      <t>（地域密着型含む）</t>
    </r>
    <r>
      <rPr>
        <sz val="9"/>
        <color theme="1"/>
        <rFont val="游ゴシック"/>
      </rPr>
      <t>、通所リハビリテーション、認知症対応型通所介護、通所型サービス</t>
    </r>
    <r>
      <rPr>
        <sz val="8"/>
        <color theme="1"/>
        <rFont val="游ゴシック"/>
      </rPr>
      <t>（総合事業）</t>
    </r>
    <r>
      <rPr>
        <sz val="9"/>
        <color theme="1"/>
        <rFont val="游ゴシック"/>
      </rPr>
      <t>）</t>
    </r>
    <rPh sb="1" eb="5">
      <t>ツウショカイゴ</t>
    </rPh>
    <rPh sb="6" eb="12">
      <t>チイキミッチャクガタフク</t>
    </rPh>
    <rPh sb="15" eb="17">
      <t>ツウショ</t>
    </rPh>
    <rPh sb="27" eb="37">
      <t>ニンチショウタイオウガタツウショカイゴ</t>
    </rPh>
    <rPh sb="38" eb="41">
      <t>ツウショガタ</t>
    </rPh>
    <rPh sb="46" eb="50">
      <t>ソウゴウジギョウ</t>
    </rPh>
    <phoneticPr fontId="1"/>
  </si>
  <si>
    <t>Q2-1-2　常勤職員数</t>
    <rPh sb="7" eb="9">
      <t>ジョウキン</t>
    </rPh>
    <rPh sb="9" eb="11">
      <t>ショクイン</t>
    </rPh>
    <rPh sb="11" eb="12">
      <t>スウ</t>
    </rPh>
    <phoneticPr fontId="1"/>
  </si>
  <si>
    <t>派遣職員数</t>
    <rPh sb="0" eb="5">
      <t>ハケンショクインスウ</t>
    </rPh>
    <phoneticPr fontId="1"/>
  </si>
  <si>
    <t>左記のうち常勤職員</t>
    <rPh sb="0" eb="2">
      <t>サキ</t>
    </rPh>
    <rPh sb="5" eb="7">
      <t>ジョウキン</t>
    </rPh>
    <rPh sb="7" eb="9">
      <t>ショクイン</t>
    </rPh>
    <phoneticPr fontId="1"/>
  </si>
  <si>
    <t>左記のうち非常勤職員</t>
    <rPh sb="0" eb="2">
      <t>サキ</t>
    </rPh>
    <rPh sb="5" eb="8">
      <t>ヒジョウキン</t>
    </rPh>
    <rPh sb="8" eb="10">
      <t>ショクイン</t>
    </rPh>
    <phoneticPr fontId="1"/>
  </si>
  <si>
    <t>1. 介護福祉士
（認定介護福祉士含む）
2.介護福祉士実務者研修修了
　または
　(旧)介護職員基礎研修修了
または
(旧)ヘルパー１級
3.介護職員初任者研修修了、
　または
(旧)ヘルパー2級
4.上記のいずれも該当しない</t>
    <rPh sb="3" eb="8">
      <t>カイゴフクシシ</t>
    </rPh>
    <rPh sb="10" eb="17">
      <t>ニンテイカイゴフクシシ</t>
    </rPh>
    <rPh sb="17" eb="18">
      <t>フク</t>
    </rPh>
    <rPh sb="25" eb="28">
      <t>フクシシ</t>
    </rPh>
    <phoneticPr fontId="1"/>
  </si>
  <si>
    <r>
      <rPr>
        <b/>
        <u/>
        <sz val="9"/>
        <color auto="1"/>
        <rFont val="游ゴシック"/>
      </rPr>
      <t>※本調査票の送付先（郵便・メール等の宛名となっている事業所）で行うサービス</t>
    </r>
    <r>
      <rPr>
        <sz val="9"/>
        <color auto="1"/>
        <rFont val="游ゴシック"/>
      </rPr>
      <t>について、ご回答ください。</t>
    </r>
    <rPh sb="1" eb="2">
      <t>ホン</t>
    </rPh>
    <rPh sb="2" eb="5">
      <t>チョウサヒョウ</t>
    </rPh>
    <rPh sb="6" eb="9">
      <t>ソウフサキ</t>
    </rPh>
    <rPh sb="10" eb="12">
      <t>ユウビン</t>
    </rPh>
    <rPh sb="16" eb="17">
      <t>トウ</t>
    </rPh>
    <rPh sb="18" eb="20">
      <t>アテナ</t>
    </rPh>
    <rPh sb="26" eb="29">
      <t>ジギョウショ</t>
    </rPh>
    <rPh sb="31" eb="32">
      <t>オコナ</t>
    </rPh>
    <rPh sb="43" eb="45">
      <t>カイトウ</t>
    </rPh>
    <phoneticPr fontId="1"/>
  </si>
  <si>
    <r>
      <t>問１　該当するサービス種別（介護予防を含む）を、ご回答ください。</t>
    </r>
    <r>
      <rPr>
        <b/>
        <u/>
        <sz val="10"/>
        <color auto="1"/>
        <rFont val="游ゴシック"/>
      </rPr>
      <t>（１つに○）</t>
    </r>
    <rPh sb="0" eb="1">
      <t>トイ</t>
    </rPh>
    <rPh sb="3" eb="5">
      <t>ガイトウ</t>
    </rPh>
    <rPh sb="11" eb="13">
      <t>シュベツ</t>
    </rPh>
    <rPh sb="14" eb="18">
      <t>カイゴヨボウ</t>
    </rPh>
    <rPh sb="19" eb="20">
      <t>フク</t>
    </rPh>
    <rPh sb="25" eb="27">
      <t>カイトウ</t>
    </rPh>
    <phoneticPr fontId="1"/>
  </si>
  <si>
    <r>
      <t>問２-１　介護職員の人数を、ご記入ください。</t>
    </r>
    <r>
      <rPr>
        <b/>
        <u/>
        <sz val="10"/>
        <color auto="1"/>
        <rFont val="游ゴシック"/>
      </rPr>
      <t>（数値を記入）</t>
    </r>
    <rPh sb="0" eb="1">
      <t>トイ</t>
    </rPh>
    <rPh sb="5" eb="9">
      <t>カイゴショクイン</t>
    </rPh>
    <rPh sb="10" eb="12">
      <t>ニンズウ</t>
    </rPh>
    <rPh sb="15" eb="17">
      <t>キニュウ</t>
    </rPh>
    <rPh sb="23" eb="25">
      <t>スウチ</t>
    </rPh>
    <rPh sb="26" eb="28">
      <t>キニュウ</t>
    </rPh>
    <phoneticPr fontId="1"/>
  </si>
  <si>
    <t>Q2-1-3 非常勤職員数</t>
    <rPh sb="7" eb="10">
      <t>ヒジョウキン</t>
    </rPh>
    <rPh sb="10" eb="12">
      <t>ショクイン</t>
    </rPh>
    <rPh sb="12" eb="13">
      <t>スウ</t>
    </rPh>
    <phoneticPr fontId="1"/>
  </si>
  <si>
    <t>Q2-1-5 派遣職員数</t>
    <rPh sb="7" eb="11">
      <t>ハケンショクイン</t>
    </rPh>
    <rPh sb="11" eb="12">
      <t>スウ</t>
    </rPh>
    <phoneticPr fontId="1"/>
  </si>
  <si>
    <t>1施設・居住</t>
    <rPh sb="1" eb="3">
      <t>シセツ</t>
    </rPh>
    <rPh sb="4" eb="6">
      <t>キョジュウ</t>
    </rPh>
    <phoneticPr fontId="1"/>
  </si>
  <si>
    <t>2通所</t>
    <rPh sb="1" eb="3">
      <t>ツウショ</t>
    </rPh>
    <phoneticPr fontId="1"/>
  </si>
  <si>
    <t>1. 1年以上</t>
    <rPh sb="4" eb="7">
      <t>ネンイジョウ</t>
    </rPh>
    <phoneticPr fontId="1"/>
  </si>
  <si>
    <t>2. 1年未満</t>
    <rPh sb="4" eb="7">
      <t>ネンミマン</t>
    </rPh>
    <phoneticPr fontId="1"/>
  </si>
  <si>
    <t>自動表示</t>
    <rPh sb="0" eb="4">
      <t>ジドウヒョウジ</t>
    </rPh>
    <phoneticPr fontId="1"/>
  </si>
  <si>
    <t>続いて、調査票（Q5）の設問（問５）にお進みください。</t>
    <rPh sb="0" eb="1">
      <t>ツヅ</t>
    </rPh>
    <rPh sb="4" eb="7">
      <t>チョウサヒョウ</t>
    </rPh>
    <rPh sb="12" eb="14">
      <t>セツモン</t>
    </rPh>
    <rPh sb="15" eb="16">
      <t>トイ</t>
    </rPh>
    <rPh sb="20" eb="21">
      <t>スス</t>
    </rPh>
    <phoneticPr fontId="1"/>
  </si>
  <si>
    <r>
      <t>過去１年間（令和７年１月１日～令和７年１２月３１日）の介護職員の採用者数と離職者数を、常勤・非常勤別にご記入ください。外国人人材も含めてご回答ください。</t>
    </r>
    <r>
      <rPr>
        <b/>
        <u/>
        <sz val="10"/>
        <color auto="1"/>
        <rFont val="游ゴシック"/>
      </rPr>
      <t>（数値を記入）</t>
    </r>
    <rPh sb="6" eb="8">
      <t>レイワ</t>
    </rPh>
    <rPh sb="15" eb="17">
      <t>レイワ</t>
    </rPh>
    <rPh sb="43" eb="45">
      <t>ジョウキン</t>
    </rPh>
    <rPh sb="46" eb="49">
      <t>ヒジョウキン</t>
    </rPh>
    <rPh sb="49" eb="50">
      <t>ベツ</t>
    </rPh>
    <rPh sb="59" eb="62">
      <t>ガイコクジン</t>
    </rPh>
    <rPh sb="62" eb="64">
      <t>ジンザイ</t>
    </rPh>
    <rPh sb="65" eb="66">
      <t>フク</t>
    </rPh>
    <rPh sb="69" eb="71">
      <t>カイトウ</t>
    </rPh>
    <phoneticPr fontId="1"/>
  </si>
  <si>
    <t>問２-３　令和８年１月１日時点で、開設から１年以上を経過している事業所にお伺いします。</t>
    <rPh sb="0" eb="1">
      <t>トイ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ジテン</t>
    </rPh>
    <rPh sb="17" eb="19">
      <t>カイセツ</t>
    </rPh>
    <rPh sb="22" eb="23">
      <t>ネン</t>
    </rPh>
    <rPh sb="23" eb="25">
      <t>イジョウ</t>
    </rPh>
    <rPh sb="26" eb="28">
      <t>ケイカ</t>
    </rPh>
    <rPh sb="32" eb="35">
      <t>ジギョウショ</t>
    </rPh>
    <rPh sb="37" eb="38">
      <t>ウカガ</t>
    </rPh>
    <phoneticPr fontId="1"/>
  </si>
  <si>
    <t>　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</si>
</sst>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"/>
  </numFmts>
  <fonts count="18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4"/>
      <color theme="1"/>
      <name val="游ゴシック"/>
      <family val="3"/>
      <scheme val="minor"/>
    </font>
    <font>
      <sz val="10"/>
      <color theme="1"/>
      <name val="游ゴシック"/>
      <family val="3"/>
      <scheme val="minor"/>
    </font>
    <font>
      <b/>
      <sz val="10"/>
      <color auto="1"/>
      <name val="游ゴシック"/>
      <family val="3"/>
      <scheme val="minor"/>
    </font>
    <font>
      <b/>
      <sz val="10"/>
      <color theme="1"/>
      <name val="游ゴシック"/>
      <family val="3"/>
      <scheme val="minor"/>
    </font>
    <font>
      <sz val="9"/>
      <color theme="1"/>
      <name val="游ゴシック"/>
      <family val="3"/>
      <scheme val="minor"/>
    </font>
    <font>
      <sz val="9"/>
      <color auto="1"/>
      <name val="游ゴシック"/>
      <family val="3"/>
      <scheme val="minor"/>
    </font>
    <font>
      <b/>
      <sz val="11"/>
      <color theme="1"/>
      <name val="游ゴシック"/>
      <family val="3"/>
      <scheme val="minor"/>
    </font>
    <font>
      <sz val="10"/>
      <color auto="1"/>
      <name val="游ゴシック"/>
      <family val="3"/>
      <scheme val="minor"/>
    </font>
    <font>
      <b/>
      <sz val="10"/>
      <color rgb="FFFF0000"/>
      <name val="游ゴシック"/>
      <family val="3"/>
      <scheme val="minor"/>
    </font>
    <font>
      <b/>
      <u/>
      <sz val="10"/>
      <color theme="1"/>
      <name val="游ゴシック"/>
      <family val="3"/>
      <scheme val="minor"/>
    </font>
    <font>
      <sz val="11"/>
      <color rgb="FFFF0000"/>
      <name val="游ゴシック"/>
      <family val="2"/>
      <scheme val="minor"/>
    </font>
    <font>
      <sz val="11"/>
      <color auto="1"/>
      <name val="游ゴシック"/>
      <family val="3"/>
      <scheme val="minor"/>
    </font>
    <font>
      <sz val="11"/>
      <color theme="0"/>
      <name val="游ゴシック"/>
      <family val="3"/>
      <scheme val="minor"/>
    </font>
    <font>
      <sz val="9"/>
      <color theme="0"/>
      <name val="游ゴシック"/>
      <family val="2"/>
      <scheme val="minor"/>
    </font>
    <font>
      <b/>
      <sz val="11"/>
      <color theme="0"/>
      <name val="游ゴシック"/>
      <family val="3"/>
      <scheme val="minor"/>
    </font>
    <font>
      <sz val="10"/>
      <color rgb="FFFF0000"/>
      <name val="游ゴシック"/>
      <family val="3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1" tint="0.25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5" tint="0.8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3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Protection="1">
      <alignment vertical="center"/>
      <protection locked="0"/>
    </xf>
    <xf numFmtId="0" fontId="6" fillId="2" borderId="0" xfId="0" applyFont="1" applyFill="1" applyProtection="1">
      <alignment vertical="center"/>
      <protection locked="0"/>
    </xf>
    <xf numFmtId="0" fontId="7" fillId="2" borderId="0" xfId="0" applyFont="1" applyFill="1" applyAlignment="1">
      <alignment vertical="center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left" vertical="center"/>
    </xf>
    <xf numFmtId="0" fontId="6" fillId="2" borderId="0" xfId="0" applyFont="1" applyFill="1">
      <alignment vertical="center"/>
    </xf>
    <xf numFmtId="0" fontId="9" fillId="2" borderId="0" xfId="0" applyFont="1" applyFill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 applyProtection="1">
      <alignment vertical="center"/>
      <protection locked="0"/>
    </xf>
    <xf numFmtId="0" fontId="9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5" fillId="4" borderId="1" xfId="0" applyFont="1" applyFill="1" applyBorder="1" applyAlignment="1" applyProtection="1">
      <alignment horizontal="left" vertical="top"/>
      <protection locked="0"/>
    </xf>
    <xf numFmtId="0" fontId="3" fillId="2" borderId="0" xfId="0" applyFont="1" applyFill="1" applyBorder="1" applyAlignment="1">
      <alignment horizontal="left" vertical="center"/>
    </xf>
    <xf numFmtId="0" fontId="0" fillId="2" borderId="7" xfId="0" applyFill="1" applyBorder="1" applyAlignment="1">
      <alignment horizontal="center" vertical="center"/>
    </xf>
    <xf numFmtId="0" fontId="11" fillId="2" borderId="0" xfId="0" applyFont="1" applyFill="1">
      <alignment vertical="center"/>
    </xf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12" fillId="2" borderId="0" xfId="0" applyFont="1" applyFill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 applyProtection="1">
      <alignment horizontal="left" vertical="center" wrapText="1"/>
      <protection locked="0"/>
    </xf>
    <xf numFmtId="0" fontId="9" fillId="2" borderId="1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49" fontId="8" fillId="4" borderId="1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>
      <alignment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9" fillId="2" borderId="0" xfId="0" applyFont="1" applyFill="1">
      <alignment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right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right" vertical="center"/>
    </xf>
    <xf numFmtId="0" fontId="0" fillId="2" borderId="0" xfId="0" applyFill="1" applyBorder="1">
      <alignment vertical="center"/>
    </xf>
    <xf numFmtId="0" fontId="13" fillId="2" borderId="0" xfId="0" applyFont="1" applyFill="1">
      <alignment vertical="center"/>
    </xf>
    <xf numFmtId="0" fontId="3" fillId="2" borderId="15" xfId="0" applyFont="1" applyFill="1" applyBorder="1">
      <alignment vertical="center"/>
    </xf>
    <xf numFmtId="0" fontId="3" fillId="2" borderId="0" xfId="0" applyFont="1" applyFill="1" applyBorder="1">
      <alignment vertical="center"/>
    </xf>
    <xf numFmtId="0" fontId="6" fillId="2" borderId="0" xfId="0" applyFont="1" applyFill="1" applyAlignment="1">
      <alignment vertical="center"/>
    </xf>
    <xf numFmtId="0" fontId="14" fillId="2" borderId="0" xfId="0" applyFont="1" applyFill="1">
      <alignment vertical="center"/>
    </xf>
    <xf numFmtId="0" fontId="15" fillId="2" borderId="0" xfId="0" applyFont="1" applyFill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16" fillId="5" borderId="4" xfId="0" applyFont="1" applyFill="1" applyBorder="1" applyAlignment="1">
      <alignment horizontal="center" vertical="center"/>
    </xf>
    <xf numFmtId="49" fontId="3" fillId="2" borderId="4" xfId="0" applyNumberFormat="1" applyFont="1" applyFill="1" applyBorder="1">
      <alignment vertical="center"/>
    </xf>
    <xf numFmtId="0" fontId="6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top" wrapText="1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vertical="top" wrapText="1"/>
    </xf>
    <xf numFmtId="0" fontId="8" fillId="3" borderId="16" xfId="0" applyFont="1" applyFill="1" applyBorder="1" applyAlignment="1">
      <alignment horizontal="center" vertical="center"/>
    </xf>
    <xf numFmtId="0" fontId="8" fillId="2" borderId="16" xfId="0" applyFont="1" applyFill="1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 applyAlignment="1" applyProtection="1">
      <alignment vertical="center" wrapText="1"/>
      <protection locked="0"/>
    </xf>
    <xf numFmtId="0" fontId="17" fillId="0" borderId="4" xfId="0" applyFont="1" applyBorder="1" applyAlignment="1" applyProtection="1">
      <alignment vertical="center" wrapText="1"/>
      <protection locked="0"/>
    </xf>
    <xf numFmtId="0" fontId="9" fillId="0" borderId="4" xfId="0" applyFont="1" applyBorder="1" applyAlignment="1" applyProtection="1">
      <alignment vertical="center" wrapText="1"/>
      <protection locked="0"/>
    </xf>
    <xf numFmtId="0" fontId="9" fillId="0" borderId="4" xfId="0" applyFont="1" applyBorder="1" applyAlignment="1">
      <alignment horizontal="center" vertical="center"/>
    </xf>
    <xf numFmtId="0" fontId="0" fillId="4" borderId="0" xfId="0" applyFill="1">
      <alignment vertical="center"/>
    </xf>
    <xf numFmtId="0" fontId="12" fillId="0" borderId="0" xfId="0" applyFont="1">
      <alignment vertical="center"/>
    </xf>
    <xf numFmtId="0" fontId="3" fillId="0" borderId="0" xfId="0" applyFont="1">
      <alignment vertical="center"/>
    </xf>
    <xf numFmtId="0" fontId="0" fillId="2" borderId="0" xfId="0" applyFill="1" applyAlignment="1"/>
    <xf numFmtId="0" fontId="3" fillId="2" borderId="4" xfId="0" applyFont="1" applyFill="1" applyBorder="1" applyAlignment="1" applyProtection="1">
      <alignment vertical="center" wrapText="1"/>
      <protection locked="0"/>
    </xf>
    <xf numFmtId="0" fontId="17" fillId="0" borderId="0" xfId="0" applyFont="1" applyAlignment="1" applyProtection="1">
      <alignment vertical="center" wrapText="1"/>
      <protection locked="0"/>
    </xf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0" fontId="9" fillId="6" borderId="4" xfId="0" applyFont="1" applyFill="1" applyBorder="1" applyAlignment="1">
      <alignment horizontal="center" vertical="center"/>
    </xf>
    <xf numFmtId="0" fontId="3" fillId="7" borderId="4" xfId="0" applyFont="1" applyFill="1" applyBorder="1" applyAlignment="1" applyProtection="1">
      <alignment horizontal="center" vertical="center" wrapText="1"/>
      <protection locked="0"/>
    </xf>
    <xf numFmtId="0" fontId="9" fillId="7" borderId="4" xfId="0" applyFont="1" applyFill="1" applyBorder="1" applyAlignment="1">
      <alignment horizontal="center" vertical="center"/>
    </xf>
  </cellXfs>
  <cellStyles count="1">
    <cellStyle name="標準" xfId="0" builtinId="0"/>
  </cellStyles>
  <dxfs count="6">
    <dxf>
      <font>
        <color rgb="FF9C0006"/>
      </font>
      <fill>
        <patternFill>
          <bgColor rgb="FFFFC7CE"/>
        </patternFill>
      </fill>
    </dxf>
    <dxf>
      <fill>
        <patternFill>
          <bgColor theme="1" tint="0.5"/>
        </patternFill>
      </fill>
    </dxf>
    <dxf>
      <fill>
        <patternFill>
          <bgColor theme="1" tint="0.5"/>
        </patternFill>
      </fill>
    </dxf>
    <dxf>
      <fill>
        <patternFill>
          <bgColor theme="0" tint="-0.3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  <color rgb="FFFF7C80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N69"/>
  <sheetViews>
    <sheetView view="pageBreakPreview" zoomScale="115" zoomScaleNormal="80" zoomScaleSheetLayoutView="115" workbookViewId="0">
      <selection activeCell="H30" sqref="H30"/>
    </sheetView>
  </sheetViews>
  <sheetFormatPr defaultColWidth="9" defaultRowHeight="18"/>
  <cols>
    <col min="1" max="1" width="1.19921875" style="1" customWidth="1"/>
    <col min="2" max="2" width="1.09765625" style="1" customWidth="1"/>
    <col min="3" max="6" width="7.19921875" style="1" customWidth="1"/>
    <col min="7" max="7" width="7.69921875" style="1" customWidth="1"/>
    <col min="8" max="9" width="8.69921875" style="1" customWidth="1"/>
    <col min="10" max="11" width="7.19921875" style="1" customWidth="1"/>
    <col min="12" max="12" width="6.69921875" style="1" customWidth="1"/>
    <col min="13" max="13" width="9.19921875" style="1" customWidth="1"/>
    <col min="14" max="14" width="2" style="1" customWidth="1"/>
    <col min="15" max="15" width="5.19921875" style="1" customWidth="1"/>
    <col min="16" max="16384" width="9" style="1"/>
  </cols>
  <sheetData>
    <row r="1" spans="1:14" ht="5.4" customHeight="1"/>
    <row r="2" spans="1:14" ht="18" customHeight="1">
      <c r="B2" s="2" t="s">
        <v>13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5.4" customHeight="1"/>
    <row r="4" spans="1:14" ht="18.75">
      <c r="C4" s="7" t="s">
        <v>95</v>
      </c>
      <c r="D4" s="3"/>
      <c r="E4" s="3"/>
      <c r="F4" s="3"/>
      <c r="G4" s="42"/>
      <c r="H4" s="11" t="s">
        <v>55</v>
      </c>
      <c r="I4" s="3"/>
      <c r="J4" s="3"/>
      <c r="K4" s="3"/>
    </row>
    <row r="5" spans="1:14" ht="6.6" customHeight="1">
      <c r="B5" s="3"/>
      <c r="C5" s="3"/>
      <c r="D5" s="3"/>
      <c r="E5" s="3"/>
      <c r="F5" s="3"/>
      <c r="G5" s="3"/>
      <c r="H5" s="3"/>
      <c r="I5" s="3"/>
      <c r="J5" s="3"/>
      <c r="K5" s="3"/>
    </row>
    <row r="6" spans="1:14">
      <c r="A6" s="1">
        <f>COUNTIF(C10,"○")+COUNTIF(C13,"○")</f>
        <v>0</v>
      </c>
      <c r="B6" s="4" t="s">
        <v>108</v>
      </c>
      <c r="C6" s="4"/>
      <c r="D6" s="4"/>
      <c r="E6" s="4"/>
      <c r="F6" s="4"/>
      <c r="G6" s="4"/>
      <c r="H6" s="47"/>
      <c r="I6" s="47"/>
      <c r="J6" s="47"/>
      <c r="K6" s="3"/>
      <c r="L6" s="54"/>
    </row>
    <row r="7" spans="1:14" ht="9" customHeight="1">
      <c r="B7" s="3"/>
      <c r="C7" s="3"/>
      <c r="D7" s="3"/>
      <c r="E7" s="3"/>
      <c r="F7" s="3"/>
      <c r="G7" s="3"/>
      <c r="H7" s="3"/>
      <c r="I7" s="3"/>
      <c r="J7" s="3"/>
      <c r="K7" s="3"/>
    </row>
    <row r="8" spans="1:14" ht="18" customHeight="1">
      <c r="B8" s="3"/>
      <c r="C8" s="8" t="s">
        <v>107</v>
      </c>
      <c r="D8" s="26"/>
      <c r="E8" s="26"/>
      <c r="F8" s="26"/>
      <c r="G8" s="26"/>
      <c r="H8" s="26"/>
      <c r="I8" s="26"/>
      <c r="J8" s="26"/>
      <c r="K8" s="26"/>
      <c r="L8" s="26"/>
      <c r="M8" s="26"/>
    </row>
    <row r="9" spans="1:14" ht="9" customHeight="1">
      <c r="B9" s="3"/>
    </row>
    <row r="10" spans="1:14" ht="18.600000000000001">
      <c r="B10" s="3"/>
      <c r="C10" s="9"/>
      <c r="D10" s="3" t="s">
        <v>2</v>
      </c>
    </row>
    <row r="11" spans="1:14" ht="18" customHeight="1">
      <c r="B11" s="3"/>
      <c r="D11" s="27" t="s">
        <v>38</v>
      </c>
      <c r="E11" s="27"/>
      <c r="F11" s="27"/>
      <c r="G11" s="27"/>
      <c r="H11" s="27"/>
      <c r="I11" s="27"/>
      <c r="J11" s="27"/>
      <c r="K11" s="27"/>
      <c r="L11" s="27"/>
      <c r="M11" s="27"/>
    </row>
    <row r="12" spans="1:14" ht="28.95" customHeight="1">
      <c r="B12" s="3"/>
      <c r="D12" s="27"/>
      <c r="E12" s="27"/>
      <c r="F12" s="27"/>
      <c r="G12" s="27"/>
      <c r="H12" s="27"/>
      <c r="I12" s="27"/>
      <c r="J12" s="27"/>
      <c r="K12" s="27"/>
      <c r="L12" s="27"/>
      <c r="M12" s="27"/>
    </row>
    <row r="13" spans="1:14" ht="18.600000000000001">
      <c r="B13" s="3"/>
      <c r="C13" s="9"/>
      <c r="D13" s="3" t="s">
        <v>6</v>
      </c>
      <c r="K13" s="53"/>
    </row>
    <row r="14" spans="1:14">
      <c r="B14" s="3"/>
      <c r="D14" s="28" t="s">
        <v>101</v>
      </c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1:14">
      <c r="B15" s="3"/>
      <c r="C15" s="10" t="str">
        <f>IF(A6&gt;1,"問１は１つのみ選択してください。","")</f>
        <v/>
      </c>
      <c r="D15" s="10"/>
      <c r="E15" s="10"/>
      <c r="F15" s="10"/>
      <c r="G15" s="10"/>
      <c r="K15" s="53"/>
      <c r="M15" s="58"/>
    </row>
    <row r="16" spans="1:14" ht="18" customHeight="1">
      <c r="B16" s="4" t="s">
        <v>4</v>
      </c>
    </row>
    <row r="17" spans="1:14" ht="18" customHeight="1">
      <c r="C17" s="11" t="s">
        <v>8</v>
      </c>
    </row>
    <row r="18" spans="1:14" ht="12" customHeight="1"/>
    <row r="19" spans="1:14">
      <c r="B19" s="5"/>
      <c r="C19" s="4" t="s">
        <v>109</v>
      </c>
      <c r="D19" s="3"/>
      <c r="E19" s="3"/>
      <c r="F19" s="3"/>
      <c r="G19" s="3"/>
      <c r="H19" s="3"/>
      <c r="I19" s="3"/>
      <c r="J19" s="3"/>
      <c r="K19" s="3"/>
    </row>
    <row r="20" spans="1:14" ht="9" customHeight="1">
      <c r="B20" s="3"/>
      <c r="C20" s="5"/>
      <c r="D20" s="3"/>
      <c r="E20" s="3"/>
      <c r="F20" s="3"/>
      <c r="G20" s="3"/>
      <c r="H20" s="3"/>
      <c r="I20" s="3"/>
      <c r="J20" s="3"/>
      <c r="K20" s="3"/>
    </row>
    <row r="21" spans="1:14" ht="16.2" customHeight="1">
      <c r="B21" s="3"/>
      <c r="C21" s="12" t="s">
        <v>61</v>
      </c>
      <c r="D21" s="3"/>
      <c r="E21" s="3"/>
      <c r="F21" s="3"/>
      <c r="G21" s="3"/>
      <c r="H21" s="3"/>
      <c r="I21" s="3"/>
      <c r="J21" s="3"/>
      <c r="K21" s="3"/>
    </row>
    <row r="22" spans="1:14" ht="16.2" customHeight="1">
      <c r="B22" s="3"/>
      <c r="C22" s="12" t="s">
        <v>58</v>
      </c>
      <c r="D22" s="3"/>
      <c r="E22" s="3"/>
      <c r="F22" s="3"/>
      <c r="G22" s="3"/>
      <c r="H22" s="3"/>
      <c r="I22" s="3"/>
      <c r="J22" s="3"/>
      <c r="K22" s="3"/>
    </row>
    <row r="23" spans="1:14" ht="9" customHeight="1">
      <c r="B23" s="3"/>
      <c r="C23" s="5"/>
      <c r="D23" s="3"/>
      <c r="E23" s="3"/>
      <c r="F23" s="3"/>
      <c r="G23" s="3"/>
      <c r="H23" s="3"/>
      <c r="I23" s="3"/>
      <c r="J23" s="3"/>
      <c r="K23" s="3"/>
    </row>
    <row r="24" spans="1:14" ht="18.600000000000001">
      <c r="B24" s="3"/>
      <c r="C24" s="13" t="s">
        <v>59</v>
      </c>
      <c r="D24" s="29"/>
      <c r="E24" s="9"/>
      <c r="F24" s="9"/>
      <c r="G24" s="43" t="s">
        <v>10</v>
      </c>
      <c r="H24" s="48" t="s">
        <v>104</v>
      </c>
      <c r="I24" s="51"/>
      <c r="J24" s="9"/>
      <c r="K24" s="9"/>
      <c r="L24" s="55" t="s">
        <v>10</v>
      </c>
    </row>
    <row r="25" spans="1:14" ht="18.600000000000001">
      <c r="B25" s="3"/>
      <c r="C25" s="14"/>
      <c r="D25" s="30"/>
      <c r="E25" s="9"/>
      <c r="F25" s="9"/>
      <c r="G25" s="44"/>
      <c r="H25" s="49" t="s">
        <v>105</v>
      </c>
      <c r="I25" s="52"/>
      <c r="J25" s="9"/>
      <c r="K25" s="9"/>
      <c r="L25" s="55" t="s">
        <v>10</v>
      </c>
    </row>
    <row r="26" spans="1:14" ht="12" customHeight="1">
      <c r="B26" s="3"/>
      <c r="C26" s="15"/>
      <c r="D26" s="15"/>
      <c r="E26" s="38"/>
      <c r="F26" s="38"/>
      <c r="G26" s="45"/>
      <c r="H26" s="50"/>
      <c r="I26" s="50"/>
      <c r="J26" s="38"/>
      <c r="K26" s="38"/>
      <c r="L26" s="56"/>
    </row>
    <row r="27" spans="1:14" ht="36" customHeight="1">
      <c r="B27" s="3"/>
      <c r="C27" s="16" t="s">
        <v>90</v>
      </c>
      <c r="D27" s="31"/>
      <c r="E27" s="9"/>
      <c r="F27" s="9"/>
      <c r="G27" s="46" t="s">
        <v>10</v>
      </c>
      <c r="H27" s="16" t="s">
        <v>103</v>
      </c>
      <c r="I27" s="31"/>
      <c r="J27" s="9"/>
      <c r="K27" s="9"/>
      <c r="L27" s="55" t="s">
        <v>10</v>
      </c>
    </row>
    <row r="28" spans="1:14" ht="15" customHeight="1"/>
    <row r="29" spans="1:14" ht="18.75">
      <c r="A29" s="1">
        <f>COUNTIF(J29:J30,"○")</f>
        <v>0</v>
      </c>
      <c r="C29" s="4" t="s">
        <v>56</v>
      </c>
      <c r="D29" s="32"/>
      <c r="E29" s="32"/>
      <c r="F29" s="32"/>
      <c r="G29" s="32"/>
      <c r="H29" s="32"/>
      <c r="J29" s="9" t="s">
        <v>120</v>
      </c>
      <c r="K29" s="47" t="s">
        <v>80</v>
      </c>
      <c r="L29" s="47"/>
      <c r="M29" s="54"/>
      <c r="N29" s="59"/>
    </row>
    <row r="30" spans="1:14" ht="18.75">
      <c r="C30" s="17"/>
      <c r="D30" s="33" t="str">
        <f>IF(A29&gt;1,"問2-2は１つ"&amp;CHAR(10)&amp;"選択してください。","（1つに○）")</f>
        <v>（1つに○）</v>
      </c>
      <c r="E30" s="33"/>
      <c r="F30" s="33"/>
      <c r="G30" s="33"/>
      <c r="H30" s="32"/>
      <c r="J30" s="9"/>
      <c r="K30" s="47" t="s">
        <v>44</v>
      </c>
      <c r="L30" s="47"/>
      <c r="M30" s="54"/>
      <c r="N30" s="59"/>
    </row>
    <row r="31" spans="1:14">
      <c r="C31" s="18"/>
      <c r="M31" s="58">
        <f>SUM(N29:N30)</f>
        <v>0</v>
      </c>
    </row>
    <row r="32" spans="1:14">
      <c r="C32" s="19" t="s">
        <v>119</v>
      </c>
    </row>
    <row r="33" spans="2:13" ht="18" customHeight="1">
      <c r="D33" s="34" t="s">
        <v>118</v>
      </c>
      <c r="E33" s="34"/>
      <c r="F33" s="34"/>
      <c r="G33" s="34"/>
      <c r="H33" s="34"/>
      <c r="I33" s="34"/>
      <c r="J33" s="34"/>
      <c r="K33" s="34"/>
      <c r="L33" s="34"/>
      <c r="M33" s="34"/>
    </row>
    <row r="34" spans="2:13" ht="18" customHeight="1">
      <c r="D34" s="34"/>
      <c r="E34" s="34"/>
      <c r="F34" s="34"/>
      <c r="G34" s="34"/>
      <c r="H34" s="34"/>
      <c r="I34" s="34"/>
      <c r="J34" s="34"/>
      <c r="K34" s="34"/>
      <c r="L34" s="34"/>
      <c r="M34" s="34"/>
    </row>
    <row r="35" spans="2:13" ht="9" customHeight="1"/>
    <row r="36" spans="2:13" ht="18" customHeight="1">
      <c r="E36" s="39" t="s">
        <v>7</v>
      </c>
      <c r="F36" s="39"/>
      <c r="G36" s="39"/>
      <c r="H36" s="39" t="s">
        <v>12</v>
      </c>
      <c r="I36" s="39"/>
      <c r="J36" s="39"/>
    </row>
    <row r="37" spans="2:13" ht="18" customHeight="1">
      <c r="C37" s="16" t="s">
        <v>20</v>
      </c>
      <c r="D37" s="31"/>
      <c r="E37" s="9"/>
      <c r="F37" s="9"/>
      <c r="G37" s="9"/>
      <c r="H37" s="9"/>
      <c r="I37" s="9"/>
      <c r="J37" s="9"/>
    </row>
    <row r="38" spans="2:13" ht="18" customHeight="1">
      <c r="C38" s="20" t="s">
        <v>60</v>
      </c>
      <c r="D38" s="35"/>
      <c r="E38" s="9"/>
      <c r="F38" s="9"/>
      <c r="G38" s="9"/>
      <c r="H38" s="9"/>
      <c r="I38" s="9"/>
      <c r="J38" s="9"/>
    </row>
    <row r="39" spans="2:13" ht="18" customHeight="1">
      <c r="C39" s="21" t="s">
        <v>15</v>
      </c>
      <c r="D39" s="36"/>
      <c r="E39" s="40">
        <f>SUM(E37:G38)</f>
        <v>0</v>
      </c>
      <c r="F39" s="40"/>
      <c r="G39" s="40"/>
      <c r="H39" s="40">
        <f>SUM(H37:J38)</f>
        <v>0</v>
      </c>
      <c r="I39" s="40"/>
      <c r="J39" s="40"/>
    </row>
    <row r="40" spans="2:13" ht="9" customHeight="1"/>
    <row r="41" spans="2:13">
      <c r="B41" s="6" t="s">
        <v>72</v>
      </c>
      <c r="C41" s="5"/>
      <c r="D41" s="3"/>
      <c r="E41" s="3"/>
      <c r="F41" s="3"/>
      <c r="G41" s="3"/>
      <c r="H41" s="3"/>
      <c r="I41" s="3"/>
      <c r="J41" s="3"/>
      <c r="K41" s="3"/>
    </row>
    <row r="42" spans="2:13" ht="9" customHeight="1">
      <c r="B42" s="3"/>
      <c r="C42" s="11"/>
      <c r="D42" s="3"/>
      <c r="E42" s="3"/>
      <c r="F42" s="3"/>
      <c r="G42" s="3"/>
      <c r="H42" s="3"/>
      <c r="I42" s="3"/>
      <c r="J42" s="3"/>
      <c r="K42" s="3"/>
    </row>
    <row r="43" spans="2:13" ht="18.600000000000001">
      <c r="C43" s="22"/>
      <c r="D43" s="22"/>
      <c r="E43" s="22"/>
      <c r="F43" s="22"/>
      <c r="G43" s="22"/>
      <c r="H43" s="22"/>
      <c r="I43" s="22"/>
      <c r="J43" s="22"/>
      <c r="K43" s="22"/>
      <c r="L43" s="22"/>
    </row>
    <row r="44" spans="2:13" ht="18.600000000000001">
      <c r="C44" s="22"/>
      <c r="D44" s="22"/>
      <c r="E44" s="22"/>
      <c r="F44" s="22"/>
      <c r="G44" s="22"/>
      <c r="H44" s="22"/>
      <c r="I44" s="22"/>
      <c r="J44" s="22"/>
      <c r="K44" s="22"/>
      <c r="L44" s="22"/>
    </row>
    <row r="45" spans="2:13" ht="18.600000000000001">
      <c r="B45" s="3"/>
      <c r="C45" s="22"/>
      <c r="D45" s="22"/>
      <c r="E45" s="22"/>
      <c r="F45" s="22"/>
      <c r="G45" s="22"/>
      <c r="H45" s="22"/>
      <c r="I45" s="22"/>
      <c r="J45" s="22"/>
      <c r="K45" s="22"/>
      <c r="L45" s="22"/>
    </row>
    <row r="46" spans="2:13" ht="18.600000000000001">
      <c r="B46" s="3"/>
      <c r="C46" s="22"/>
      <c r="D46" s="22"/>
      <c r="E46" s="22"/>
      <c r="F46" s="22"/>
      <c r="G46" s="22"/>
      <c r="H46" s="22"/>
      <c r="I46" s="22"/>
      <c r="J46" s="22"/>
      <c r="K46" s="22"/>
      <c r="L46" s="22"/>
    </row>
    <row r="47" spans="2:13">
      <c r="B47" s="3"/>
      <c r="C47" s="23"/>
      <c r="D47" s="23"/>
      <c r="E47" s="23"/>
      <c r="F47" s="23"/>
      <c r="G47" s="23"/>
      <c r="H47" s="23"/>
      <c r="I47" s="23"/>
      <c r="J47" s="23"/>
      <c r="K47" s="23"/>
      <c r="L47" s="23"/>
    </row>
    <row r="48" spans="2:13">
      <c r="B48" s="3"/>
      <c r="C48" s="23"/>
      <c r="D48" s="23"/>
      <c r="E48" s="23"/>
      <c r="F48" s="23"/>
      <c r="G48" s="23"/>
      <c r="H48" s="23"/>
      <c r="I48" s="23"/>
      <c r="J48" s="23"/>
      <c r="K48" s="23"/>
      <c r="L48" s="23"/>
    </row>
    <row r="49" spans="2:12" ht="8.4" customHeight="1">
      <c r="B49" s="3"/>
    </row>
    <row r="50" spans="2:12" ht="15.6" customHeight="1">
      <c r="B50" s="6" t="s">
        <v>71</v>
      </c>
    </row>
    <row r="51" spans="2:12" ht="6" customHeight="1"/>
    <row r="52" spans="2:12" ht="18.600000000000001">
      <c r="C52" s="22"/>
      <c r="D52" s="22"/>
      <c r="E52" s="22"/>
      <c r="F52" s="22"/>
      <c r="G52" s="22"/>
      <c r="H52" s="22"/>
      <c r="I52" s="22"/>
      <c r="J52" s="22"/>
      <c r="K52" s="22"/>
      <c r="L52" s="22"/>
    </row>
    <row r="53" spans="2:12" ht="18.600000000000001">
      <c r="C53" s="22"/>
      <c r="D53" s="22"/>
      <c r="E53" s="22"/>
      <c r="F53" s="22"/>
      <c r="G53" s="22"/>
      <c r="H53" s="22"/>
      <c r="I53" s="22"/>
      <c r="J53" s="22"/>
      <c r="K53" s="22"/>
      <c r="L53" s="22"/>
    </row>
    <row r="54" spans="2:12" ht="18.600000000000001">
      <c r="C54" s="22"/>
      <c r="D54" s="22"/>
      <c r="E54" s="22"/>
      <c r="F54" s="22"/>
      <c r="G54" s="22"/>
      <c r="H54" s="22"/>
      <c r="I54" s="22"/>
      <c r="J54" s="22"/>
      <c r="K54" s="22"/>
      <c r="L54" s="22"/>
    </row>
    <row r="55" spans="2:12" ht="18.600000000000001">
      <c r="C55" s="22"/>
      <c r="D55" s="22"/>
      <c r="E55" s="22"/>
      <c r="F55" s="22"/>
      <c r="G55" s="22"/>
      <c r="H55" s="22"/>
      <c r="I55" s="22"/>
      <c r="J55" s="22"/>
      <c r="K55" s="22"/>
      <c r="L55" s="22"/>
    </row>
    <row r="56" spans="2:12" ht="6.6" customHeight="1"/>
    <row r="58" spans="2:12" ht="18.600000000000001">
      <c r="C58" s="1" t="s">
        <v>33</v>
      </c>
    </row>
    <row r="59" spans="2:12" ht="18.600000000000001">
      <c r="C59" s="24" t="s">
        <v>68</v>
      </c>
      <c r="D59" s="37"/>
      <c r="E59" s="37"/>
      <c r="F59" s="9"/>
      <c r="G59" s="9"/>
      <c r="H59" s="9"/>
      <c r="I59" s="9"/>
      <c r="J59" s="9"/>
      <c r="K59" s="9"/>
      <c r="L59" s="9"/>
    </row>
    <row r="60" spans="2:12" ht="18.600000000000001">
      <c r="C60" s="24" t="s">
        <v>69</v>
      </c>
      <c r="D60" s="37"/>
      <c r="E60" s="37"/>
      <c r="F60" s="9"/>
      <c r="G60" s="9"/>
      <c r="H60" s="9"/>
      <c r="I60" s="9"/>
      <c r="J60" s="9"/>
      <c r="K60" s="9"/>
      <c r="L60" s="9"/>
    </row>
    <row r="61" spans="2:12" ht="18.600000000000001">
      <c r="C61" s="24" t="s">
        <v>23</v>
      </c>
      <c r="D61" s="37"/>
      <c r="E61" s="37"/>
      <c r="F61" s="41"/>
      <c r="G61" s="41"/>
      <c r="H61" s="41"/>
      <c r="I61" s="41"/>
      <c r="J61" s="41"/>
      <c r="K61" s="41"/>
      <c r="L61" s="41"/>
    </row>
    <row r="62" spans="2:12" ht="18.600000000000001">
      <c r="C62" s="24" t="s">
        <v>70</v>
      </c>
      <c r="D62" s="37"/>
      <c r="E62" s="37"/>
      <c r="F62" s="9"/>
      <c r="G62" s="9"/>
      <c r="H62" s="9"/>
      <c r="I62" s="9"/>
      <c r="J62" s="9"/>
      <c r="K62" s="9"/>
      <c r="L62" s="9"/>
    </row>
    <row r="64" spans="2:12" ht="18" customHeight="1">
      <c r="C64" s="25" t="s">
        <v>117</v>
      </c>
    </row>
    <row r="67" spans="3:13" ht="18" customHeight="1"/>
    <row r="69" spans="3:13">
      <c r="C69" s="3"/>
      <c r="L69" s="57"/>
      <c r="M69" s="57"/>
    </row>
  </sheetData>
  <mergeCells count="38">
    <mergeCell ref="B2:M2"/>
    <mergeCell ref="D14:N14"/>
    <mergeCell ref="C15:G15"/>
    <mergeCell ref="H24:I24"/>
    <mergeCell ref="J24:K24"/>
    <mergeCell ref="H25:I25"/>
    <mergeCell ref="J25:K25"/>
    <mergeCell ref="C27:D27"/>
    <mergeCell ref="E27:F27"/>
    <mergeCell ref="H27:I27"/>
    <mergeCell ref="J27:K27"/>
    <mergeCell ref="D30:G30"/>
    <mergeCell ref="E36:G36"/>
    <mergeCell ref="H36:J36"/>
    <mergeCell ref="C37:D37"/>
    <mergeCell ref="E37:G37"/>
    <mergeCell ref="H37:J37"/>
    <mergeCell ref="C38:D38"/>
    <mergeCell ref="E38:G38"/>
    <mergeCell ref="H38:J38"/>
    <mergeCell ref="C39:D39"/>
    <mergeCell ref="E39:G39"/>
    <mergeCell ref="H39:J39"/>
    <mergeCell ref="C59:E59"/>
    <mergeCell ref="F59:L59"/>
    <mergeCell ref="C60:E60"/>
    <mergeCell ref="F60:L60"/>
    <mergeCell ref="C61:E61"/>
    <mergeCell ref="F61:L61"/>
    <mergeCell ref="C62:E62"/>
    <mergeCell ref="F62:L62"/>
    <mergeCell ref="D11:M12"/>
    <mergeCell ref="C24:D25"/>
    <mergeCell ref="E24:F25"/>
    <mergeCell ref="G24:G25"/>
    <mergeCell ref="D33:M34"/>
    <mergeCell ref="C43:L46"/>
    <mergeCell ref="C52:L55"/>
  </mergeCells>
  <phoneticPr fontId="1"/>
  <conditionalFormatting sqref="C15:G15">
    <cfRule type="containsText" dxfId="5" priority="3" text="選択してください">
      <formula>NOT(ISERROR(SEARCH("選択してください",C15)))</formula>
    </cfRule>
  </conditionalFormatting>
  <conditionalFormatting sqref="D30">
    <cfRule type="containsText" dxfId="4" priority="2" text="選択してください">
      <formula>NOT(ISERROR(SEARCH("選択してください",D30)))</formula>
    </cfRule>
  </conditionalFormatting>
  <conditionalFormatting sqref="E37:J39">
    <cfRule type="expression" dxfId="3" priority="1">
      <formula>$J$30="○"</formula>
    </cfRule>
  </conditionalFormatting>
  <dataValidations count="4">
    <dataValidation type="list" allowBlank="1" showDropDown="0" showInputMessage="1" showErrorMessage="1" sqref="C13 C10 J29:J30">
      <formula1>"　,○"</formula1>
    </dataValidation>
    <dataValidation type="whole" allowBlank="1" showDropDown="0" showInputMessage="1" showErrorMessage="1" sqref="J26:K26">
      <formula1>0</formula1>
      <formula2>9999999999</formula2>
    </dataValidation>
    <dataValidation type="whole" allowBlank="1" showDropDown="0" showInputMessage="1" showErrorMessage="1" error="数値のみ記入してください。" sqref="E24:F25 J24:K25 J27:K27 E37:J38">
      <formula1>0</formula1>
      <formula2>9999999999</formula2>
    </dataValidation>
    <dataValidation type="whole" allowBlank="1" showDropDown="0" showInputMessage="1" showErrorMessage="1" error="数値のみ記入してください。" sqref="E27:F27">
      <formula1>0</formula1>
      <formula2>99999</formula2>
    </dataValidation>
  </dataValidations>
  <pageMargins left="0.23622047244094491" right="0.23622047244094491" top="0.35433070866141736" bottom="0.35433070866141736" header="0.31496062992125984" footer="0.31496062992125984"/>
  <pageSetup paperSize="9" fitToWidth="1" fitToHeight="1" orientation="portrait" usePrinterDefaults="1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U48"/>
  <sheetViews>
    <sheetView tabSelected="1" view="pageBreakPreview" zoomScale="80" zoomScaleNormal="85" zoomScaleSheetLayoutView="80" workbookViewId="0">
      <selection activeCell="B3" sqref="B3:H3"/>
    </sheetView>
  </sheetViews>
  <sheetFormatPr defaultColWidth="9" defaultRowHeight="18"/>
  <cols>
    <col min="1" max="1" width="7.69921875" style="1" customWidth="1"/>
    <col min="2" max="7" width="6.19921875" style="1" customWidth="1"/>
    <col min="8" max="8" width="7.19921875" style="1" customWidth="1"/>
    <col min="9" max="9" width="6.19921875" style="1" customWidth="1"/>
    <col min="10" max="10" width="5.19921875" style="1" customWidth="1"/>
    <col min="11" max="23" width="6.19921875" style="1" customWidth="1"/>
    <col min="24" max="16384" width="9" style="1"/>
  </cols>
  <sheetData>
    <row r="1" spans="1:21">
      <c r="A1" s="18" t="s">
        <v>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>
      <c r="A3" s="60" t="s">
        <v>11</v>
      </c>
      <c r="B3" s="63" t="s">
        <v>19</v>
      </c>
      <c r="C3" s="63"/>
      <c r="D3" s="63"/>
      <c r="E3" s="63"/>
      <c r="F3" s="63"/>
      <c r="G3" s="63"/>
      <c r="H3" s="63"/>
      <c r="I3" s="63" t="s">
        <v>5</v>
      </c>
      <c r="J3" s="63"/>
      <c r="K3" s="63" t="s">
        <v>19</v>
      </c>
      <c r="L3" s="63"/>
      <c r="M3" s="63"/>
      <c r="N3" s="63"/>
      <c r="O3" s="63"/>
      <c r="P3" s="63"/>
      <c r="Q3" s="63"/>
      <c r="R3" s="63"/>
      <c r="S3" s="63"/>
      <c r="T3" s="63"/>
      <c r="U3" s="63"/>
    </row>
    <row r="4" spans="1:21">
      <c r="A4" s="60" t="s">
        <v>17</v>
      </c>
      <c r="B4" s="64" t="s">
        <v>0</v>
      </c>
      <c r="C4" s="64"/>
      <c r="D4" s="64"/>
      <c r="E4" s="60" t="s">
        <v>25</v>
      </c>
      <c r="F4" s="60"/>
      <c r="G4" s="60" t="s">
        <v>26</v>
      </c>
      <c r="H4" s="60" t="s">
        <v>28</v>
      </c>
      <c r="I4" s="64" t="s">
        <v>29</v>
      </c>
      <c r="J4" s="64"/>
      <c r="K4" s="75" t="s">
        <v>30</v>
      </c>
      <c r="L4" s="75"/>
      <c r="M4" s="64" t="s">
        <v>31</v>
      </c>
      <c r="N4" s="64"/>
      <c r="O4" s="64"/>
      <c r="P4" s="64"/>
      <c r="Q4" s="64"/>
      <c r="R4" s="60" t="s">
        <v>32</v>
      </c>
      <c r="S4" s="60"/>
      <c r="T4" s="60"/>
      <c r="U4" s="60"/>
    </row>
    <row r="5" spans="1:21">
      <c r="A5" s="60"/>
      <c r="B5" s="64"/>
      <c r="C5" s="64"/>
      <c r="D5" s="64"/>
      <c r="E5" s="60"/>
      <c r="F5" s="60"/>
      <c r="G5" s="60"/>
      <c r="H5" s="60"/>
      <c r="I5" s="64"/>
      <c r="J5" s="64"/>
      <c r="K5" s="75"/>
      <c r="L5" s="75"/>
      <c r="M5" s="64"/>
      <c r="N5" s="64"/>
      <c r="O5" s="64"/>
      <c r="P5" s="64"/>
      <c r="Q5" s="64"/>
      <c r="R5" s="60"/>
      <c r="S5" s="60"/>
      <c r="T5" s="60"/>
      <c r="U5" s="60"/>
    </row>
    <row r="6" spans="1:21" ht="246" customHeight="1">
      <c r="A6" s="60" t="s">
        <v>18</v>
      </c>
      <c r="B6" s="65" t="s">
        <v>106</v>
      </c>
      <c r="C6" s="65"/>
      <c r="D6" s="65"/>
      <c r="E6" s="68" t="s">
        <v>24</v>
      </c>
      <c r="F6" s="69"/>
      <c r="G6" s="70" t="s">
        <v>37</v>
      </c>
      <c r="H6" s="70" t="s">
        <v>40</v>
      </c>
      <c r="I6" s="65" t="s">
        <v>79</v>
      </c>
      <c r="J6" s="65"/>
      <c r="K6" s="68" t="s">
        <v>57</v>
      </c>
      <c r="L6" s="68"/>
      <c r="M6" s="65" t="s">
        <v>97</v>
      </c>
      <c r="N6" s="65"/>
      <c r="O6" s="65"/>
      <c r="P6" s="65"/>
      <c r="Q6" s="65"/>
      <c r="R6" s="68" t="s">
        <v>99</v>
      </c>
      <c r="S6" s="68"/>
      <c r="T6" s="68" t="s">
        <v>100</v>
      </c>
      <c r="U6" s="68"/>
    </row>
    <row r="7" spans="1:21">
      <c r="A7" s="61" t="s">
        <v>42</v>
      </c>
      <c r="B7" s="66">
        <v>1</v>
      </c>
      <c r="C7" s="66"/>
      <c r="D7" s="66"/>
      <c r="E7" s="66">
        <v>1</v>
      </c>
      <c r="F7" s="66"/>
      <c r="G7" s="66">
        <v>1</v>
      </c>
      <c r="H7" s="66">
        <v>3</v>
      </c>
      <c r="I7" s="71">
        <v>40</v>
      </c>
      <c r="J7" s="73" t="s">
        <v>48</v>
      </c>
      <c r="K7" s="76">
        <v>2</v>
      </c>
      <c r="L7" s="76"/>
      <c r="M7" s="76">
        <v>2</v>
      </c>
      <c r="N7" s="76"/>
      <c r="O7" s="76"/>
      <c r="P7" s="76"/>
      <c r="Q7" s="76"/>
      <c r="R7" s="77">
        <v>1</v>
      </c>
      <c r="S7" s="76"/>
      <c r="T7" s="76">
        <v>2</v>
      </c>
      <c r="U7" s="76"/>
    </row>
    <row r="8" spans="1:21">
      <c r="A8" s="62" t="s">
        <v>45</v>
      </c>
      <c r="B8" s="67"/>
      <c r="C8" s="67"/>
      <c r="D8" s="67"/>
      <c r="E8" s="67"/>
      <c r="F8" s="67"/>
      <c r="G8" s="67"/>
      <c r="H8" s="67"/>
      <c r="I8" s="72"/>
      <c r="J8" s="74" t="s">
        <v>48</v>
      </c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</row>
    <row r="9" spans="1:21">
      <c r="A9" s="62" t="s">
        <v>47</v>
      </c>
      <c r="B9" s="67"/>
      <c r="C9" s="67"/>
      <c r="D9" s="67"/>
      <c r="E9" s="67"/>
      <c r="F9" s="67"/>
      <c r="G9" s="67"/>
      <c r="H9" s="67"/>
      <c r="I9" s="72"/>
      <c r="J9" s="74" t="s">
        <v>48</v>
      </c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</row>
    <row r="10" spans="1:21">
      <c r="A10" s="62" t="s">
        <v>9</v>
      </c>
      <c r="B10" s="67"/>
      <c r="C10" s="67"/>
      <c r="D10" s="67"/>
      <c r="E10" s="67"/>
      <c r="F10" s="67"/>
      <c r="G10" s="67"/>
      <c r="H10" s="67"/>
      <c r="I10" s="72"/>
      <c r="J10" s="74" t="s">
        <v>48</v>
      </c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</row>
    <row r="11" spans="1:21">
      <c r="A11" s="62" t="s">
        <v>49</v>
      </c>
      <c r="B11" s="67"/>
      <c r="C11" s="67"/>
      <c r="D11" s="67"/>
      <c r="E11" s="67"/>
      <c r="F11" s="67"/>
      <c r="G11" s="67"/>
      <c r="H11" s="67"/>
      <c r="I11" s="72"/>
      <c r="J11" s="74" t="s">
        <v>48</v>
      </c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</row>
    <row r="12" spans="1:21">
      <c r="A12" s="62" t="s">
        <v>50</v>
      </c>
      <c r="B12" s="67"/>
      <c r="C12" s="67"/>
      <c r="D12" s="67"/>
      <c r="E12" s="67"/>
      <c r="F12" s="67"/>
      <c r="G12" s="67"/>
      <c r="H12" s="67"/>
      <c r="I12" s="72"/>
      <c r="J12" s="74" t="s">
        <v>48</v>
      </c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</row>
    <row r="13" spans="1:21">
      <c r="A13" s="62" t="s">
        <v>14</v>
      </c>
      <c r="B13" s="67"/>
      <c r="C13" s="67"/>
      <c r="D13" s="67"/>
      <c r="E13" s="67"/>
      <c r="F13" s="67"/>
      <c r="G13" s="67"/>
      <c r="H13" s="67"/>
      <c r="I13" s="72"/>
      <c r="J13" s="74" t="s">
        <v>48</v>
      </c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</row>
    <row r="14" spans="1:21">
      <c r="A14" s="62" t="s">
        <v>51</v>
      </c>
      <c r="B14" s="67"/>
      <c r="C14" s="67"/>
      <c r="D14" s="67"/>
      <c r="E14" s="67"/>
      <c r="F14" s="67"/>
      <c r="G14" s="67"/>
      <c r="H14" s="67"/>
      <c r="I14" s="72"/>
      <c r="J14" s="74" t="s">
        <v>48</v>
      </c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</row>
    <row r="15" spans="1:21">
      <c r="A15" s="62" t="s">
        <v>52</v>
      </c>
      <c r="B15" s="67"/>
      <c r="C15" s="67"/>
      <c r="D15" s="67"/>
      <c r="E15" s="67"/>
      <c r="F15" s="67"/>
      <c r="G15" s="67"/>
      <c r="H15" s="67"/>
      <c r="I15" s="72"/>
      <c r="J15" s="74" t="s">
        <v>48</v>
      </c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</row>
    <row r="16" spans="1:21">
      <c r="A16" s="62" t="s">
        <v>46</v>
      </c>
      <c r="B16" s="67"/>
      <c r="C16" s="67"/>
      <c r="D16" s="67"/>
      <c r="E16" s="67"/>
      <c r="F16" s="67"/>
      <c r="G16" s="67"/>
      <c r="H16" s="67"/>
      <c r="I16" s="72"/>
      <c r="J16" s="74" t="s">
        <v>48</v>
      </c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</row>
    <row r="17" spans="1:21">
      <c r="A17" s="62" t="s">
        <v>54</v>
      </c>
      <c r="B17" s="67"/>
      <c r="C17" s="67"/>
      <c r="D17" s="67"/>
      <c r="E17" s="67"/>
      <c r="F17" s="67"/>
      <c r="G17" s="67"/>
      <c r="H17" s="67"/>
      <c r="I17" s="72"/>
      <c r="J17" s="74" t="s">
        <v>48</v>
      </c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</row>
    <row r="18" spans="1:21">
      <c r="A18" s="62">
        <v>11</v>
      </c>
      <c r="B18" s="67"/>
      <c r="C18" s="67"/>
      <c r="D18" s="67"/>
      <c r="E18" s="67"/>
      <c r="F18" s="67"/>
      <c r="G18" s="67"/>
      <c r="H18" s="67"/>
      <c r="I18" s="72"/>
      <c r="J18" s="74" t="s">
        <v>48</v>
      </c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</row>
    <row r="19" spans="1:21">
      <c r="A19" s="62">
        <v>12</v>
      </c>
      <c r="B19" s="67"/>
      <c r="C19" s="67"/>
      <c r="D19" s="67"/>
      <c r="E19" s="67"/>
      <c r="F19" s="67"/>
      <c r="G19" s="67"/>
      <c r="H19" s="67"/>
      <c r="I19" s="72"/>
      <c r="J19" s="74" t="s">
        <v>48</v>
      </c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</row>
    <row r="20" spans="1:21">
      <c r="A20" s="62">
        <v>13</v>
      </c>
      <c r="B20" s="67"/>
      <c r="C20" s="67"/>
      <c r="D20" s="67"/>
      <c r="E20" s="67"/>
      <c r="F20" s="67"/>
      <c r="G20" s="67"/>
      <c r="H20" s="67"/>
      <c r="I20" s="72"/>
      <c r="J20" s="74" t="s">
        <v>48</v>
      </c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</row>
    <row r="21" spans="1:21">
      <c r="A21" s="62">
        <v>14</v>
      </c>
      <c r="B21" s="67"/>
      <c r="C21" s="67"/>
      <c r="D21" s="67"/>
      <c r="E21" s="67"/>
      <c r="F21" s="67"/>
      <c r="G21" s="67"/>
      <c r="H21" s="67"/>
      <c r="I21" s="72"/>
      <c r="J21" s="74" t="s">
        <v>48</v>
      </c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</row>
    <row r="22" spans="1:21">
      <c r="A22" s="62">
        <v>15</v>
      </c>
      <c r="B22" s="67"/>
      <c r="C22" s="67"/>
      <c r="D22" s="67"/>
      <c r="E22" s="67"/>
      <c r="F22" s="67"/>
      <c r="G22" s="67"/>
      <c r="H22" s="67"/>
      <c r="I22" s="72"/>
      <c r="J22" s="74" t="s">
        <v>48</v>
      </c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</row>
    <row r="23" spans="1:21">
      <c r="A23" s="62">
        <v>16</v>
      </c>
      <c r="B23" s="67"/>
      <c r="C23" s="67"/>
      <c r="D23" s="67"/>
      <c r="E23" s="67"/>
      <c r="F23" s="67"/>
      <c r="G23" s="67"/>
      <c r="H23" s="67"/>
      <c r="I23" s="72"/>
      <c r="J23" s="74" t="s">
        <v>48</v>
      </c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</row>
    <row r="24" spans="1:21">
      <c r="A24" s="62">
        <v>17</v>
      </c>
      <c r="B24" s="67"/>
      <c r="C24" s="67"/>
      <c r="D24" s="67"/>
      <c r="E24" s="67"/>
      <c r="F24" s="67"/>
      <c r="G24" s="67"/>
      <c r="H24" s="67"/>
      <c r="I24" s="72"/>
      <c r="J24" s="74" t="s">
        <v>48</v>
      </c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</row>
    <row r="25" spans="1:21">
      <c r="A25" s="62">
        <v>18</v>
      </c>
      <c r="B25" s="67"/>
      <c r="C25" s="67"/>
      <c r="D25" s="67"/>
      <c r="E25" s="67"/>
      <c r="F25" s="67"/>
      <c r="G25" s="67"/>
      <c r="H25" s="67"/>
      <c r="I25" s="72"/>
      <c r="J25" s="74" t="s">
        <v>48</v>
      </c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</row>
    <row r="26" spans="1:21">
      <c r="A26" s="62">
        <v>19</v>
      </c>
      <c r="B26" s="67"/>
      <c r="C26" s="67"/>
      <c r="D26" s="67"/>
      <c r="E26" s="67"/>
      <c r="F26" s="67"/>
      <c r="G26" s="67"/>
      <c r="H26" s="67"/>
      <c r="I26" s="72"/>
      <c r="J26" s="74" t="s">
        <v>48</v>
      </c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</row>
    <row r="27" spans="1:21">
      <c r="A27" s="62">
        <v>20</v>
      </c>
      <c r="B27" s="67"/>
      <c r="C27" s="67"/>
      <c r="D27" s="67"/>
      <c r="E27" s="67"/>
      <c r="F27" s="67"/>
      <c r="G27" s="67"/>
      <c r="H27" s="67"/>
      <c r="I27" s="72"/>
      <c r="J27" s="74" t="s">
        <v>48</v>
      </c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</row>
    <row r="28" spans="1:21">
      <c r="A28" s="62">
        <v>21</v>
      </c>
      <c r="B28" s="67"/>
      <c r="C28" s="67"/>
      <c r="D28" s="67"/>
      <c r="E28" s="67"/>
      <c r="F28" s="67"/>
      <c r="G28" s="67"/>
      <c r="H28" s="67"/>
      <c r="I28" s="72"/>
      <c r="J28" s="74" t="s">
        <v>48</v>
      </c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</row>
    <row r="29" spans="1:21">
      <c r="A29" s="62">
        <v>22</v>
      </c>
      <c r="B29" s="67"/>
      <c r="C29" s="67"/>
      <c r="D29" s="67"/>
      <c r="E29" s="67"/>
      <c r="F29" s="67"/>
      <c r="G29" s="67"/>
      <c r="H29" s="67"/>
      <c r="I29" s="72"/>
      <c r="J29" s="74" t="s">
        <v>48</v>
      </c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</row>
    <row r="30" spans="1:21">
      <c r="A30" s="62">
        <v>23</v>
      </c>
      <c r="B30" s="67"/>
      <c r="C30" s="67"/>
      <c r="D30" s="67"/>
      <c r="E30" s="67"/>
      <c r="F30" s="67"/>
      <c r="G30" s="67"/>
      <c r="H30" s="67"/>
      <c r="I30" s="72"/>
      <c r="J30" s="74" t="s">
        <v>48</v>
      </c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</row>
    <row r="31" spans="1:21">
      <c r="A31" s="62">
        <v>24</v>
      </c>
      <c r="B31" s="67"/>
      <c r="C31" s="67"/>
      <c r="D31" s="67"/>
      <c r="E31" s="67"/>
      <c r="F31" s="67"/>
      <c r="G31" s="67"/>
      <c r="H31" s="67"/>
      <c r="I31" s="72"/>
      <c r="J31" s="74" t="s">
        <v>48</v>
      </c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</row>
    <row r="32" spans="1:21">
      <c r="A32" s="62">
        <v>25</v>
      </c>
      <c r="B32" s="67"/>
      <c r="C32" s="67"/>
      <c r="D32" s="67"/>
      <c r="E32" s="67"/>
      <c r="F32" s="67"/>
      <c r="G32" s="67"/>
      <c r="H32" s="67"/>
      <c r="I32" s="72"/>
      <c r="J32" s="74" t="s">
        <v>48</v>
      </c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</row>
    <row r="33" spans="1:21">
      <c r="A33" s="62">
        <v>26</v>
      </c>
      <c r="B33" s="67"/>
      <c r="C33" s="67"/>
      <c r="D33" s="67"/>
      <c r="E33" s="67"/>
      <c r="F33" s="67"/>
      <c r="G33" s="67"/>
      <c r="H33" s="67"/>
      <c r="I33" s="72"/>
      <c r="J33" s="74" t="s">
        <v>48</v>
      </c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</row>
    <row r="34" spans="1:21">
      <c r="A34" s="62">
        <v>27</v>
      </c>
      <c r="B34" s="67"/>
      <c r="C34" s="67"/>
      <c r="D34" s="67"/>
      <c r="E34" s="67"/>
      <c r="F34" s="67"/>
      <c r="G34" s="67"/>
      <c r="H34" s="67"/>
      <c r="I34" s="72"/>
      <c r="J34" s="74" t="s">
        <v>48</v>
      </c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</row>
    <row r="35" spans="1:21">
      <c r="A35" s="62">
        <v>28</v>
      </c>
      <c r="B35" s="67"/>
      <c r="C35" s="67"/>
      <c r="D35" s="67"/>
      <c r="E35" s="67"/>
      <c r="F35" s="67"/>
      <c r="G35" s="67"/>
      <c r="H35" s="67"/>
      <c r="I35" s="72"/>
      <c r="J35" s="74" t="s">
        <v>48</v>
      </c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</row>
    <row r="36" spans="1:21">
      <c r="A36" s="62">
        <v>29</v>
      </c>
      <c r="B36" s="67"/>
      <c r="C36" s="67"/>
      <c r="D36" s="67"/>
      <c r="E36" s="67"/>
      <c r="F36" s="67"/>
      <c r="G36" s="67"/>
      <c r="H36" s="67"/>
      <c r="I36" s="72"/>
      <c r="J36" s="74" t="s">
        <v>48</v>
      </c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</row>
    <row r="37" spans="1:21">
      <c r="A37" s="62">
        <v>30</v>
      </c>
      <c r="B37" s="67"/>
      <c r="C37" s="67"/>
      <c r="D37" s="67"/>
      <c r="E37" s="67"/>
      <c r="F37" s="67"/>
      <c r="G37" s="67"/>
      <c r="H37" s="67"/>
      <c r="I37" s="72"/>
      <c r="J37" s="74" t="s">
        <v>48</v>
      </c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</row>
    <row r="38" spans="1:21">
      <c r="A38" s="62">
        <v>31</v>
      </c>
      <c r="B38" s="67"/>
      <c r="C38" s="67"/>
      <c r="D38" s="67"/>
      <c r="E38" s="67"/>
      <c r="F38" s="67"/>
      <c r="G38" s="67"/>
      <c r="H38" s="67"/>
      <c r="I38" s="72"/>
      <c r="J38" s="74" t="s">
        <v>48</v>
      </c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</row>
    <row r="39" spans="1:21">
      <c r="A39" s="62">
        <v>32</v>
      </c>
      <c r="B39" s="67"/>
      <c r="C39" s="67"/>
      <c r="D39" s="67"/>
      <c r="E39" s="67"/>
      <c r="F39" s="67"/>
      <c r="G39" s="67"/>
      <c r="H39" s="67"/>
      <c r="I39" s="72"/>
      <c r="J39" s="74" t="s">
        <v>48</v>
      </c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</row>
    <row r="40" spans="1:21">
      <c r="A40" s="62">
        <v>33</v>
      </c>
      <c r="B40" s="67"/>
      <c r="C40" s="67"/>
      <c r="D40" s="67"/>
      <c r="E40" s="67"/>
      <c r="F40" s="67"/>
      <c r="G40" s="67"/>
      <c r="H40" s="67"/>
      <c r="I40" s="72"/>
      <c r="J40" s="74" t="s">
        <v>48</v>
      </c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</row>
    <row r="41" spans="1:21">
      <c r="A41" s="62">
        <v>34</v>
      </c>
      <c r="B41" s="67"/>
      <c r="C41" s="67"/>
      <c r="D41" s="67"/>
      <c r="E41" s="67"/>
      <c r="F41" s="67"/>
      <c r="G41" s="67"/>
      <c r="H41" s="67"/>
      <c r="I41" s="72"/>
      <c r="J41" s="74" t="s">
        <v>48</v>
      </c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</row>
    <row r="42" spans="1:21">
      <c r="A42" s="62">
        <v>35</v>
      </c>
      <c r="B42" s="67"/>
      <c r="C42" s="67"/>
      <c r="D42" s="67"/>
      <c r="E42" s="67"/>
      <c r="F42" s="67"/>
      <c r="G42" s="67"/>
      <c r="H42" s="67"/>
      <c r="I42" s="72"/>
      <c r="J42" s="74" t="s">
        <v>48</v>
      </c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</row>
    <row r="43" spans="1:21">
      <c r="A43" s="62">
        <v>36</v>
      </c>
      <c r="B43" s="67"/>
      <c r="C43" s="67"/>
      <c r="D43" s="67"/>
      <c r="E43" s="67"/>
      <c r="F43" s="67"/>
      <c r="G43" s="67"/>
      <c r="H43" s="67"/>
      <c r="I43" s="72"/>
      <c r="J43" s="74" t="s">
        <v>48</v>
      </c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</row>
    <row r="44" spans="1:21">
      <c r="A44" s="62">
        <v>37</v>
      </c>
      <c r="B44" s="67"/>
      <c r="C44" s="67"/>
      <c r="D44" s="67"/>
      <c r="E44" s="67"/>
      <c r="F44" s="67"/>
      <c r="G44" s="67"/>
      <c r="H44" s="67"/>
      <c r="I44" s="72"/>
      <c r="J44" s="74" t="s">
        <v>48</v>
      </c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</row>
    <row r="45" spans="1:21">
      <c r="A45" s="62">
        <v>38</v>
      </c>
      <c r="B45" s="67"/>
      <c r="C45" s="67"/>
      <c r="D45" s="67"/>
      <c r="E45" s="67"/>
      <c r="F45" s="67"/>
      <c r="G45" s="67"/>
      <c r="H45" s="67"/>
      <c r="I45" s="72"/>
      <c r="J45" s="74" t="s">
        <v>48</v>
      </c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</row>
    <row r="46" spans="1:21">
      <c r="A46" s="62">
        <v>39</v>
      </c>
      <c r="B46" s="67"/>
      <c r="C46" s="67"/>
      <c r="D46" s="67"/>
      <c r="E46" s="67"/>
      <c r="F46" s="67"/>
      <c r="G46" s="67"/>
      <c r="H46" s="67"/>
      <c r="I46" s="72"/>
      <c r="J46" s="74" t="s">
        <v>48</v>
      </c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</row>
    <row r="47" spans="1:21">
      <c r="A47" s="62">
        <v>40</v>
      </c>
      <c r="B47" s="67"/>
      <c r="C47" s="67"/>
      <c r="D47" s="67"/>
      <c r="E47" s="67"/>
      <c r="F47" s="67"/>
      <c r="G47" s="67"/>
      <c r="H47" s="67"/>
      <c r="I47" s="72"/>
      <c r="J47" s="74" t="s">
        <v>48</v>
      </c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</row>
    <row r="48" spans="1:21">
      <c r="A48" s="62" t="s">
        <v>27</v>
      </c>
      <c r="B48" s="67"/>
      <c r="C48" s="67"/>
      <c r="D48" s="67"/>
      <c r="E48" s="67"/>
      <c r="F48" s="67"/>
      <c r="G48" s="67"/>
      <c r="H48" s="67"/>
      <c r="I48" s="72"/>
      <c r="J48" s="74" t="s">
        <v>48</v>
      </c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</row>
  </sheetData>
  <sheetProtection sheet="1" objects="1" scenarios="1" formatCells="0" formatRows="0"/>
  <mergeCells count="271">
    <mergeCell ref="B3:H3"/>
    <mergeCell ref="I3:J3"/>
    <mergeCell ref="K3:U3"/>
    <mergeCell ref="B6:D6"/>
    <mergeCell ref="E6:F6"/>
    <mergeCell ref="I6:J6"/>
    <mergeCell ref="K6:L6"/>
    <mergeCell ref="M6:Q6"/>
    <mergeCell ref="R6:S6"/>
    <mergeCell ref="T6:U6"/>
    <mergeCell ref="B7:D7"/>
    <mergeCell ref="E7:F7"/>
    <mergeCell ref="K7:L7"/>
    <mergeCell ref="M7:Q7"/>
    <mergeCell ref="R7:S7"/>
    <mergeCell ref="T7:U7"/>
    <mergeCell ref="B8:D8"/>
    <mergeCell ref="E8:F8"/>
    <mergeCell ref="K8:L8"/>
    <mergeCell ref="M8:Q8"/>
    <mergeCell ref="R8:S8"/>
    <mergeCell ref="T8:U8"/>
    <mergeCell ref="B9:D9"/>
    <mergeCell ref="E9:F9"/>
    <mergeCell ref="K9:L9"/>
    <mergeCell ref="M9:Q9"/>
    <mergeCell ref="R9:S9"/>
    <mergeCell ref="T9:U9"/>
    <mergeCell ref="B10:D10"/>
    <mergeCell ref="E10:F10"/>
    <mergeCell ref="K10:L10"/>
    <mergeCell ref="M10:Q10"/>
    <mergeCell ref="R10:S10"/>
    <mergeCell ref="T10:U10"/>
    <mergeCell ref="B11:D11"/>
    <mergeCell ref="E11:F11"/>
    <mergeCell ref="K11:L11"/>
    <mergeCell ref="M11:Q11"/>
    <mergeCell ref="R11:S11"/>
    <mergeCell ref="T11:U11"/>
    <mergeCell ref="B12:D12"/>
    <mergeCell ref="E12:F12"/>
    <mergeCell ref="K12:L12"/>
    <mergeCell ref="M12:Q12"/>
    <mergeCell ref="R12:S12"/>
    <mergeCell ref="T12:U12"/>
    <mergeCell ref="B13:D13"/>
    <mergeCell ref="E13:F13"/>
    <mergeCell ref="K13:L13"/>
    <mergeCell ref="M13:Q13"/>
    <mergeCell ref="R13:S13"/>
    <mergeCell ref="T13:U13"/>
    <mergeCell ref="B14:D14"/>
    <mergeCell ref="E14:F14"/>
    <mergeCell ref="K14:L14"/>
    <mergeCell ref="M14:Q14"/>
    <mergeCell ref="R14:S14"/>
    <mergeCell ref="T14:U14"/>
    <mergeCell ref="B15:D15"/>
    <mergeCell ref="E15:F15"/>
    <mergeCell ref="K15:L15"/>
    <mergeCell ref="M15:Q15"/>
    <mergeCell ref="R15:S15"/>
    <mergeCell ref="T15:U15"/>
    <mergeCell ref="B16:D16"/>
    <mergeCell ref="E16:F16"/>
    <mergeCell ref="K16:L16"/>
    <mergeCell ref="M16:Q16"/>
    <mergeCell ref="R16:S16"/>
    <mergeCell ref="T16:U16"/>
    <mergeCell ref="B17:D17"/>
    <mergeCell ref="E17:F17"/>
    <mergeCell ref="K17:L17"/>
    <mergeCell ref="M17:Q17"/>
    <mergeCell ref="R17:S17"/>
    <mergeCell ref="T17:U17"/>
    <mergeCell ref="B18:D18"/>
    <mergeCell ref="E18:F18"/>
    <mergeCell ref="K18:L18"/>
    <mergeCell ref="M18:Q18"/>
    <mergeCell ref="R18:S18"/>
    <mergeCell ref="T18:U18"/>
    <mergeCell ref="B19:D19"/>
    <mergeCell ref="E19:F19"/>
    <mergeCell ref="K19:L19"/>
    <mergeCell ref="M19:Q19"/>
    <mergeCell ref="R19:S19"/>
    <mergeCell ref="T19:U19"/>
    <mergeCell ref="B20:D20"/>
    <mergeCell ref="E20:F20"/>
    <mergeCell ref="K20:L20"/>
    <mergeCell ref="M20:Q20"/>
    <mergeCell ref="R20:S20"/>
    <mergeCell ref="T20:U20"/>
    <mergeCell ref="B21:D21"/>
    <mergeCell ref="E21:F21"/>
    <mergeCell ref="K21:L21"/>
    <mergeCell ref="M21:Q21"/>
    <mergeCell ref="R21:S21"/>
    <mergeCell ref="T21:U21"/>
    <mergeCell ref="B22:D22"/>
    <mergeCell ref="E22:F22"/>
    <mergeCell ref="K22:L22"/>
    <mergeCell ref="M22:Q22"/>
    <mergeCell ref="R22:S22"/>
    <mergeCell ref="T22:U22"/>
    <mergeCell ref="B23:D23"/>
    <mergeCell ref="E23:F23"/>
    <mergeCell ref="K23:L23"/>
    <mergeCell ref="M23:Q23"/>
    <mergeCell ref="R23:S23"/>
    <mergeCell ref="T23:U23"/>
    <mergeCell ref="B24:D24"/>
    <mergeCell ref="E24:F24"/>
    <mergeCell ref="K24:L24"/>
    <mergeCell ref="M24:Q24"/>
    <mergeCell ref="R24:S24"/>
    <mergeCell ref="T24:U24"/>
    <mergeCell ref="B25:D25"/>
    <mergeCell ref="E25:F25"/>
    <mergeCell ref="K25:L25"/>
    <mergeCell ref="M25:Q25"/>
    <mergeCell ref="R25:S25"/>
    <mergeCell ref="T25:U25"/>
    <mergeCell ref="B26:D26"/>
    <mergeCell ref="E26:F26"/>
    <mergeCell ref="K26:L26"/>
    <mergeCell ref="M26:Q26"/>
    <mergeCell ref="R26:S26"/>
    <mergeCell ref="T26:U26"/>
    <mergeCell ref="B27:D27"/>
    <mergeCell ref="E27:F27"/>
    <mergeCell ref="K27:L27"/>
    <mergeCell ref="M27:Q27"/>
    <mergeCell ref="R27:S27"/>
    <mergeCell ref="T27:U27"/>
    <mergeCell ref="B28:D28"/>
    <mergeCell ref="E28:F28"/>
    <mergeCell ref="K28:L28"/>
    <mergeCell ref="M28:Q28"/>
    <mergeCell ref="R28:S28"/>
    <mergeCell ref="T28:U28"/>
    <mergeCell ref="B29:D29"/>
    <mergeCell ref="E29:F29"/>
    <mergeCell ref="K29:L29"/>
    <mergeCell ref="M29:Q29"/>
    <mergeCell ref="R29:S29"/>
    <mergeCell ref="T29:U29"/>
    <mergeCell ref="B30:D30"/>
    <mergeCell ref="E30:F30"/>
    <mergeCell ref="K30:L30"/>
    <mergeCell ref="M30:Q30"/>
    <mergeCell ref="R30:S30"/>
    <mergeCell ref="T30:U30"/>
    <mergeCell ref="B31:D31"/>
    <mergeCell ref="E31:F31"/>
    <mergeCell ref="K31:L31"/>
    <mergeCell ref="M31:Q31"/>
    <mergeCell ref="R31:S31"/>
    <mergeCell ref="T31:U31"/>
    <mergeCell ref="B32:D32"/>
    <mergeCell ref="E32:F32"/>
    <mergeCell ref="K32:L32"/>
    <mergeCell ref="M32:Q32"/>
    <mergeCell ref="R32:S32"/>
    <mergeCell ref="T32:U32"/>
    <mergeCell ref="B33:D33"/>
    <mergeCell ref="E33:F33"/>
    <mergeCell ref="K33:L33"/>
    <mergeCell ref="M33:Q33"/>
    <mergeCell ref="R33:S33"/>
    <mergeCell ref="T33:U33"/>
    <mergeCell ref="B34:D34"/>
    <mergeCell ref="E34:F34"/>
    <mergeCell ref="K34:L34"/>
    <mergeCell ref="M34:Q34"/>
    <mergeCell ref="R34:S34"/>
    <mergeCell ref="T34:U34"/>
    <mergeCell ref="B35:D35"/>
    <mergeCell ref="E35:F35"/>
    <mergeCell ref="K35:L35"/>
    <mergeCell ref="M35:Q35"/>
    <mergeCell ref="R35:S35"/>
    <mergeCell ref="T35:U35"/>
    <mergeCell ref="B36:D36"/>
    <mergeCell ref="E36:F36"/>
    <mergeCell ref="K36:L36"/>
    <mergeCell ref="M36:Q36"/>
    <mergeCell ref="R36:S36"/>
    <mergeCell ref="T36:U36"/>
    <mergeCell ref="B37:D37"/>
    <mergeCell ref="E37:F37"/>
    <mergeCell ref="K37:L37"/>
    <mergeCell ref="M37:Q37"/>
    <mergeCell ref="R37:S37"/>
    <mergeCell ref="T37:U37"/>
    <mergeCell ref="B38:D38"/>
    <mergeCell ref="E38:F38"/>
    <mergeCell ref="K38:L38"/>
    <mergeCell ref="M38:Q38"/>
    <mergeCell ref="R38:S38"/>
    <mergeCell ref="T38:U38"/>
    <mergeCell ref="B39:D39"/>
    <mergeCell ref="E39:F39"/>
    <mergeCell ref="K39:L39"/>
    <mergeCell ref="M39:Q39"/>
    <mergeCell ref="R39:S39"/>
    <mergeCell ref="T39:U39"/>
    <mergeCell ref="B40:D40"/>
    <mergeCell ref="E40:F40"/>
    <mergeCell ref="K40:L40"/>
    <mergeCell ref="M40:Q40"/>
    <mergeCell ref="R40:S40"/>
    <mergeCell ref="T40:U40"/>
    <mergeCell ref="B41:D41"/>
    <mergeCell ref="E41:F41"/>
    <mergeCell ref="K41:L41"/>
    <mergeCell ref="M41:Q41"/>
    <mergeCell ref="R41:S41"/>
    <mergeCell ref="T41:U41"/>
    <mergeCell ref="B42:D42"/>
    <mergeCell ref="E42:F42"/>
    <mergeCell ref="K42:L42"/>
    <mergeCell ref="M42:Q42"/>
    <mergeCell ref="R42:S42"/>
    <mergeCell ref="T42:U42"/>
    <mergeCell ref="B43:D43"/>
    <mergeCell ref="E43:F43"/>
    <mergeCell ref="K43:L43"/>
    <mergeCell ref="M43:Q43"/>
    <mergeCell ref="R43:S43"/>
    <mergeCell ref="T43:U43"/>
    <mergeCell ref="B44:D44"/>
    <mergeCell ref="E44:F44"/>
    <mergeCell ref="K44:L44"/>
    <mergeCell ref="M44:Q44"/>
    <mergeCell ref="R44:S44"/>
    <mergeCell ref="T44:U44"/>
    <mergeCell ref="B45:D45"/>
    <mergeCell ref="E45:F45"/>
    <mergeCell ref="K45:L45"/>
    <mergeCell ref="M45:Q45"/>
    <mergeCell ref="R45:S45"/>
    <mergeCell ref="T45:U45"/>
    <mergeCell ref="B46:D46"/>
    <mergeCell ref="E46:F46"/>
    <mergeCell ref="K46:L46"/>
    <mergeCell ref="M46:Q46"/>
    <mergeCell ref="R46:S46"/>
    <mergeCell ref="T46:U46"/>
    <mergeCell ref="B47:D47"/>
    <mergeCell ref="E47:F47"/>
    <mergeCell ref="K47:L47"/>
    <mergeCell ref="M47:Q47"/>
    <mergeCell ref="R47:S47"/>
    <mergeCell ref="T47:U47"/>
    <mergeCell ref="B48:D48"/>
    <mergeCell ref="E48:F48"/>
    <mergeCell ref="K48:L48"/>
    <mergeCell ref="M48:Q48"/>
    <mergeCell ref="R48:S48"/>
    <mergeCell ref="T48:U48"/>
    <mergeCell ref="A4:A5"/>
    <mergeCell ref="B4:D5"/>
    <mergeCell ref="E4:F5"/>
    <mergeCell ref="G4:G5"/>
    <mergeCell ref="H4:H5"/>
    <mergeCell ref="I4:J5"/>
    <mergeCell ref="K4:L5"/>
    <mergeCell ref="M4:Q5"/>
    <mergeCell ref="R4:U5"/>
  </mergeCells>
  <phoneticPr fontId="1"/>
  <conditionalFormatting sqref="M8:U48">
    <cfRule type="expression" dxfId="2" priority="2">
      <formula>$K8=1</formula>
    </cfRule>
  </conditionalFormatting>
  <conditionalFormatting sqref="R8:U48">
    <cfRule type="expression" dxfId="1" priority="1">
      <formula>OR($M8=1,$M8=2,$M8=9)</formula>
    </cfRule>
  </conditionalFormatting>
  <dataValidations count="6">
    <dataValidation type="list" allowBlank="1" showDropDown="0" showInputMessage="1" showErrorMessage="1" sqref="B8:D48">
      <formula1>"1,2,3,4"</formula1>
    </dataValidation>
    <dataValidation type="list" allowBlank="1" showDropDown="0" showInputMessage="1" showErrorMessage="1" sqref="E8:G48 K8:L48">
      <formula1>"1,2"</formula1>
    </dataValidation>
    <dataValidation type="list" allowBlank="1" showDropDown="0" showInputMessage="1" showErrorMessage="1" sqref="H8:H48">
      <formula1>"1,2,3,4,5,6,7,8"</formula1>
    </dataValidation>
    <dataValidation type="list" allowBlank="1" showDropDown="0" showInputMessage="1" showErrorMessage="1" sqref="M8:Q48">
      <formula1>"1,2,3,4,5,6,7,8,9"</formula1>
    </dataValidation>
    <dataValidation type="list" allowBlank="1" showDropDown="0" showInputMessage="1" showErrorMessage="1" sqref="R8:U48">
      <formula1>"1,2,3"</formula1>
    </dataValidation>
    <dataValidation type="decimal" errorStyle="warning" allowBlank="1" showDropDown="0" showInputMessage="1" showErrorMessage="1" error="数値のみ記入してください。_x000a_1週間の勤務時間を記入してください。" sqref="I8:I48">
      <formula1>0</formula1>
      <formula2>100</formula2>
    </dataValidation>
  </dataValidations>
  <pageMargins left="0.7" right="0.7" top="0.75" bottom="0.75" header="0.3" footer="0.3"/>
  <pageSetup paperSize="9" scale="59" fitToWidth="1" fitToHeight="1" orientation="portrait" usePrinterDefaults="1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U6"/>
  <sheetViews>
    <sheetView workbookViewId="0">
      <selection activeCell="G22" sqref="G22"/>
    </sheetView>
  </sheetViews>
  <sheetFormatPr defaultRowHeight="18"/>
  <cols>
    <col min="21" max="21" width="45.796875" customWidth="1"/>
  </cols>
  <sheetData>
    <row r="1" spans="1:21">
      <c r="A1" t="s">
        <v>36</v>
      </c>
      <c r="I1" s="85"/>
      <c r="J1" s="85"/>
      <c r="K1" s="85"/>
      <c r="L1" s="85"/>
      <c r="M1" s="85"/>
      <c r="N1" s="85"/>
    </row>
    <row r="2" spans="1:21">
      <c r="A2" s="78">
        <v>1</v>
      </c>
      <c r="B2" s="78">
        <v>2</v>
      </c>
      <c r="C2" s="78">
        <v>3</v>
      </c>
      <c r="D2" s="78">
        <v>4</v>
      </c>
      <c r="E2" s="78">
        <v>5</v>
      </c>
      <c r="F2" s="78">
        <v>6</v>
      </c>
      <c r="G2" s="78">
        <v>7</v>
      </c>
      <c r="H2" s="78">
        <v>8</v>
      </c>
      <c r="I2" s="78">
        <v>9</v>
      </c>
      <c r="J2" s="78">
        <v>10</v>
      </c>
      <c r="K2" s="78">
        <v>11</v>
      </c>
      <c r="L2" s="78">
        <v>12</v>
      </c>
      <c r="M2" s="78">
        <v>13</v>
      </c>
      <c r="N2" s="78">
        <v>14</v>
      </c>
      <c r="O2" s="78">
        <v>15</v>
      </c>
      <c r="P2" s="78">
        <v>16</v>
      </c>
      <c r="Q2" s="78">
        <v>17</v>
      </c>
      <c r="R2" s="78">
        <v>18</v>
      </c>
      <c r="S2" s="78">
        <v>19</v>
      </c>
      <c r="T2" s="78">
        <v>20</v>
      </c>
    </row>
    <row r="3" spans="1:21">
      <c r="A3" s="79" t="s">
        <v>21</v>
      </c>
      <c r="B3" s="78">
        <v>1</v>
      </c>
      <c r="C3" s="78">
        <v>2</v>
      </c>
      <c r="D3" s="78">
        <v>3</v>
      </c>
      <c r="E3" s="78">
        <v>4</v>
      </c>
      <c r="F3" s="78">
        <v>5</v>
      </c>
      <c r="G3" s="78">
        <v>6</v>
      </c>
      <c r="H3" s="78">
        <v>7</v>
      </c>
      <c r="I3" s="78">
        <v>8</v>
      </c>
      <c r="J3" s="78">
        <v>9</v>
      </c>
      <c r="K3" s="78">
        <v>10</v>
      </c>
      <c r="L3" s="78">
        <v>11</v>
      </c>
      <c r="M3" s="78">
        <v>12</v>
      </c>
      <c r="N3" s="78">
        <v>13</v>
      </c>
      <c r="O3" s="78">
        <v>14</v>
      </c>
      <c r="P3" s="78">
        <v>15</v>
      </c>
      <c r="Q3" s="78">
        <v>16</v>
      </c>
      <c r="R3" s="78">
        <v>17</v>
      </c>
      <c r="S3" s="78">
        <v>18</v>
      </c>
      <c r="T3" s="78">
        <v>19</v>
      </c>
    </row>
    <row r="4" spans="1:21" ht="48.6">
      <c r="A4" s="80"/>
      <c r="B4" s="82" t="s">
        <v>64</v>
      </c>
      <c r="C4" s="82" t="s">
        <v>83</v>
      </c>
      <c r="D4" s="82" t="s">
        <v>102</v>
      </c>
      <c r="E4" s="82" t="s">
        <v>110</v>
      </c>
      <c r="F4" s="82" t="s">
        <v>39</v>
      </c>
      <c r="G4" s="82" t="s">
        <v>53</v>
      </c>
      <c r="H4" s="82" t="s">
        <v>41</v>
      </c>
      <c r="I4" s="82" t="s">
        <v>43</v>
      </c>
      <c r="J4" s="82" t="s">
        <v>65</v>
      </c>
      <c r="K4" s="82" t="s">
        <v>66</v>
      </c>
      <c r="L4" s="82" t="s">
        <v>67</v>
      </c>
      <c r="M4" s="82" t="s">
        <v>78</v>
      </c>
      <c r="N4" s="82" t="s">
        <v>77</v>
      </c>
      <c r="O4" s="82" t="s">
        <v>73</v>
      </c>
      <c r="P4" s="82" t="s">
        <v>74</v>
      </c>
      <c r="Q4" s="82" t="s">
        <v>75</v>
      </c>
      <c r="R4" s="82" t="s">
        <v>76</v>
      </c>
      <c r="S4" s="82" t="s">
        <v>93</v>
      </c>
      <c r="T4" s="82" t="s">
        <v>111</v>
      </c>
    </row>
    <row r="5" spans="1:21">
      <c r="A5" s="81"/>
      <c r="B5" s="83" t="s">
        <v>16</v>
      </c>
      <c r="C5" s="83" t="s">
        <v>62</v>
      </c>
      <c r="D5" s="83" t="s">
        <v>62</v>
      </c>
      <c r="E5" s="83" t="s">
        <v>62</v>
      </c>
      <c r="F5" s="83" t="s">
        <v>16</v>
      </c>
      <c r="G5" s="83" t="s">
        <v>62</v>
      </c>
      <c r="H5" s="83" t="s">
        <v>62</v>
      </c>
      <c r="I5" s="83" t="s">
        <v>62</v>
      </c>
      <c r="J5" s="83" t="s">
        <v>62</v>
      </c>
      <c r="K5" s="83" t="s">
        <v>62</v>
      </c>
      <c r="L5" s="83" t="s">
        <v>62</v>
      </c>
      <c r="M5" s="83" t="s">
        <v>34</v>
      </c>
      <c r="N5" s="83" t="s">
        <v>34</v>
      </c>
      <c r="O5" s="83" t="s">
        <v>34</v>
      </c>
      <c r="P5" s="83" t="s">
        <v>34</v>
      </c>
      <c r="Q5" s="83" t="s">
        <v>34</v>
      </c>
      <c r="R5" s="83" t="s">
        <v>34</v>
      </c>
      <c r="S5" s="83" t="s">
        <v>62</v>
      </c>
      <c r="T5" s="83" t="s">
        <v>62</v>
      </c>
    </row>
    <row r="6" spans="1:21">
      <c r="B6" s="84" t="str">
        <f>IF(COUNTIF(転記作業用!A6:B6,"&lt;&gt;0")&gt;1,"",IF(転記作業用!C6=0,"-",転記作業用!C6))</f>
        <v>-</v>
      </c>
      <c r="C6" s="84" t="str">
        <f>IF('調査票（Q1～Q4）'!E24="","-",'調査票（Q1～Q4）'!E24)</f>
        <v>-</v>
      </c>
      <c r="D6" s="84" t="str">
        <f>IF('調査票（Q1～Q4）'!J24="","-",'調査票（Q1～Q4）'!J24)</f>
        <v>-</v>
      </c>
      <c r="E6" s="84" t="str">
        <f>IF('調査票（Q1～Q4）'!J25="","-",'調査票（Q1～Q4）'!J25)</f>
        <v>-</v>
      </c>
      <c r="F6" s="84" t="str">
        <f>IF(COUNTIF(転記作業用!H6:I6,"&lt;&gt;0")&gt;1,"",IF(転記作業用!J6=0,"-",転記作業用!J6))</f>
        <v>-</v>
      </c>
      <c r="G6" s="84" t="str">
        <f>IF($F$6=2,"*",IF(OR('調査票（Q1～Q4）'!E37&lt;&gt;"",'調査票（Q1～Q4）'!E38&lt;&gt;""),'調査票（Q1～Q4）'!E39,"-"))</f>
        <v>-</v>
      </c>
      <c r="H6" s="84" t="str">
        <f>IF($F$6=2,"*",IF(OR('調査票（Q1～Q4）'!H37&lt;&gt;"",'調査票（Q1～Q4）'!H38&lt;&gt;""),'調査票（Q1～Q4）'!H39,"-"))</f>
        <v>-</v>
      </c>
      <c r="I6" s="84" t="str">
        <f>IF($F$6=2,"*",IF(AND('調査票（Q1～Q4）'!E37="",'調査票（Q1～Q4）'!E39=0),"-",IF(AND('調査票（Q1～Q4）'!E37="",'調査票（Q1～Q4）'!E39&lt;&gt;0),0,'調査票（Q1～Q4）'!E37)))</f>
        <v>-</v>
      </c>
      <c r="J6" s="84" t="str">
        <f>IF($F$6=2,"*",IF(AND('調査票（Q1～Q4）'!E38="",'調査票（Q1～Q4）'!E39=0),"-",IF(AND('調査票（Q1～Q4）'!E38="",'調査票（Q1～Q4）'!E39&lt;&gt;0),0,'調査票（Q1～Q4）'!E38)))</f>
        <v>-</v>
      </c>
      <c r="K6" s="84" t="str">
        <f>IF($F$6=2,"*",IF(AND('調査票（Q1～Q4）'!H37="",'調査票（Q1～Q4）'!H39=0),"-",IF(AND('調査票（Q1～Q4）'!H37="",'調査票（Q1～Q4）'!H39&lt;&gt;0),0,'調査票（Q1～Q4）'!H37)))</f>
        <v>-</v>
      </c>
      <c r="L6" s="84" t="str">
        <f>IF($F$6=2,"*",IF(AND('調査票（Q1～Q4）'!H38="",'調査票（Q1～Q4）'!H39=0),"-",IF(AND('調査票（Q1～Q4）'!H38="",'調査票（Q1～Q4）'!H39&lt;&gt;0),0,'調査票（Q1～Q4）'!H38)))</f>
        <v>-</v>
      </c>
      <c r="M6" s="84" t="str">
        <f>IF('調査票（Q1～Q4）'!C43="","-",'調査票（Q1～Q4）'!C43)</f>
        <v>-</v>
      </c>
      <c r="N6" s="84" t="str">
        <f>IF('調査票（Q1～Q4）'!C52="","-",'調査票（Q1～Q4）'!C52)</f>
        <v>-</v>
      </c>
      <c r="O6" s="84" t="str">
        <f>IF('調査票（Q1～Q4）'!F59="","-",'調査票（Q1～Q4）'!F59)</f>
        <v>-</v>
      </c>
      <c r="P6" s="84" t="str">
        <f>IF('調査票（Q1～Q4）'!F60="","-",'調査票（Q1～Q4）'!F60)</f>
        <v>-</v>
      </c>
      <c r="Q6" s="84" t="str">
        <f>IF('調査票（Q1～Q4）'!F61="","-",'調査票（Q1～Q4）'!F61)</f>
        <v>-</v>
      </c>
      <c r="R6" s="84" t="str">
        <f>IF('調査票（Q1～Q4）'!F62="","-",'調査票（Q1～Q4）'!F62)</f>
        <v>-</v>
      </c>
      <c r="S6" s="84" t="str">
        <f>IF('調査票（Q1～Q4）'!E27="","-",'調査票（Q1～Q4）'!E27)</f>
        <v>-</v>
      </c>
      <c r="T6" s="84" t="str">
        <f>IF('調査票（Q1～Q4）'!J27="","-",'調査票（Q1～Q4）'!J27)</f>
        <v>-</v>
      </c>
      <c r="U6" s="86" t="str">
        <f>IF(OR(転記作業用!D6=1,転記作業用!K6=1),"回答エラーがあります。調査票シートを確認してください。","")</f>
        <v/>
      </c>
    </row>
  </sheetData>
  <sheetProtection sheet="1" objects="1" scenarios="1"/>
  <phoneticPr fontId="1"/>
  <conditionalFormatting sqref="U6">
    <cfRule type="containsText" dxfId="0" priority="1" text="エラー">
      <formula>NOT(ISERROR(SEARCH("エラー",U6)))</formula>
    </cfRule>
  </conditionalFormatting>
  <pageMargins left="0.7" right="0.7" top="0.75" bottom="0.75" header="0.3" footer="0.3"/>
  <pageSetup paperSize="9" fitToWidth="1" fitToHeight="1" orientation="portrait" usePrinterDefaults="1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M45"/>
  <sheetViews>
    <sheetView workbookViewId="0">
      <selection activeCell="B5" sqref="B5"/>
    </sheetView>
  </sheetViews>
  <sheetFormatPr defaultRowHeight="18"/>
  <sheetData>
    <row r="1" spans="1:13">
      <c r="A1" s="78">
        <v>1</v>
      </c>
      <c r="B1" s="78">
        <v>2</v>
      </c>
      <c r="C1" s="78">
        <v>3</v>
      </c>
      <c r="D1" s="78">
        <v>4</v>
      </c>
      <c r="E1" s="78">
        <v>5</v>
      </c>
      <c r="F1" s="78">
        <v>6</v>
      </c>
      <c r="G1" s="78">
        <v>7</v>
      </c>
      <c r="H1" s="78">
        <v>8</v>
      </c>
      <c r="I1" s="78">
        <v>9</v>
      </c>
      <c r="J1" s="78">
        <v>10</v>
      </c>
      <c r="K1" s="78">
        <v>11</v>
      </c>
    </row>
    <row r="2" spans="1:13">
      <c r="A2" s="79" t="s">
        <v>21</v>
      </c>
      <c r="B2" s="78">
        <v>1</v>
      </c>
      <c r="C2" s="78">
        <v>40</v>
      </c>
      <c r="D2" s="78">
        <v>41</v>
      </c>
      <c r="E2" s="78">
        <v>42</v>
      </c>
      <c r="F2" s="78">
        <v>43</v>
      </c>
      <c r="G2" s="78">
        <v>44</v>
      </c>
      <c r="H2" s="78">
        <v>45</v>
      </c>
      <c r="I2" s="78">
        <v>46</v>
      </c>
      <c r="J2" s="78">
        <v>47</v>
      </c>
      <c r="K2" s="78">
        <v>48</v>
      </c>
    </row>
    <row r="3" spans="1:13" ht="81">
      <c r="A3" s="80" t="s">
        <v>63</v>
      </c>
      <c r="B3" s="88" t="s">
        <v>3</v>
      </c>
      <c r="C3" s="82" t="s">
        <v>85</v>
      </c>
      <c r="D3" s="82" t="s">
        <v>86</v>
      </c>
      <c r="E3" s="82" t="s">
        <v>22</v>
      </c>
      <c r="F3" s="82" t="s">
        <v>87</v>
      </c>
      <c r="G3" s="82" t="s">
        <v>88</v>
      </c>
      <c r="H3" s="82" t="s">
        <v>89</v>
      </c>
      <c r="I3" s="82" t="s">
        <v>91</v>
      </c>
      <c r="J3" s="82" t="s">
        <v>92</v>
      </c>
      <c r="K3" s="82" t="s">
        <v>94</v>
      </c>
      <c r="M3" s="89"/>
    </row>
    <row r="4" spans="1:13">
      <c r="A4" s="81" t="s">
        <v>116</v>
      </c>
      <c r="B4" s="83" t="s">
        <v>16</v>
      </c>
      <c r="C4" s="83" t="s">
        <v>16</v>
      </c>
      <c r="D4" s="83" t="s">
        <v>16</v>
      </c>
      <c r="E4" s="83" t="s">
        <v>16</v>
      </c>
      <c r="F4" s="83" t="s">
        <v>16</v>
      </c>
      <c r="G4" s="83" t="s">
        <v>62</v>
      </c>
      <c r="H4" s="83" t="s">
        <v>16</v>
      </c>
      <c r="I4" s="83" t="s">
        <v>16</v>
      </c>
      <c r="J4" s="83" t="s">
        <v>16</v>
      </c>
      <c r="K4" s="83" t="s">
        <v>16</v>
      </c>
    </row>
    <row r="5" spans="1:13">
      <c r="A5" s="87" t="str">
        <f>IF(SUM(C5:K5)=0,"",1)</f>
        <v/>
      </c>
      <c r="B5" s="84" t="str">
        <f>IF(COUNTIF(転記作業用!$A$6:$B$6,"&lt;&gt;0")&gt;1,"",IF(転記作業用!$C$6=0,"-",転記作業用!$C$6))</f>
        <v>-</v>
      </c>
      <c r="C5" s="84" t="str">
        <f>IF('調査票（Q5）'!B8="","-",'調査票（Q5）'!B8)</f>
        <v>-</v>
      </c>
      <c r="D5" s="84" t="str">
        <f>IF('調査票（Q5）'!E8="","-",'調査票（Q5）'!E8)</f>
        <v>-</v>
      </c>
      <c r="E5" s="84" t="str">
        <f>IF('調査票（Q5）'!G8="","-",'調査票（Q5）'!G8)</f>
        <v>-</v>
      </c>
      <c r="F5" s="84" t="str">
        <f>IF('調査票（Q5）'!H8="","-",'調査票（Q5）'!H8)</f>
        <v>-</v>
      </c>
      <c r="G5" s="84" t="str">
        <f>IF('調査票（Q5）'!I8="","-",'調査票（Q5）'!I8)</f>
        <v>-</v>
      </c>
      <c r="H5" s="84" t="str">
        <f>IF('調査票（Q5）'!K8="","-",'調査票（Q5）'!K8)</f>
        <v>-</v>
      </c>
      <c r="I5" s="84" t="str">
        <f>IF('調査票（Q5）'!K8=1,"*",IF('調査票（Q5）'!M8="","-",'調査票（Q5）'!M8))</f>
        <v>-</v>
      </c>
      <c r="J5" s="84" t="str">
        <f>IF('調査票（Q5）'!K8=1,"*",IF(OR('調査票（Q5）'!M8=1,'調査票（Q5）'!M8=2,'調査票（Q5）'!M8=9),"*",IF('調査票（Q5）'!R8="","-",'調査票（Q5）'!R8)))</f>
        <v>-</v>
      </c>
      <c r="K5" s="84" t="str">
        <f>IF('調査票（Q5）'!K8=1,"*",IF(OR('調査票（Q5）'!M8=1,'調査票（Q5）'!M8=2,'調査票（Q5）'!M8=9),"*",IF('調査票（Q5）'!T8="","-",'調査票（Q5）'!T8)))</f>
        <v>-</v>
      </c>
    </row>
    <row r="6" spans="1:13">
      <c r="A6" s="87" t="str">
        <f>IF(SUM(C6:K6)=0,"",2)</f>
        <v/>
      </c>
      <c r="B6" s="84" t="str">
        <f>IF(COUNTIF(転記作業用!$A$6:$B$6,"&lt;&gt;0")&gt;1,"",IF(転記作業用!$C$6=0,"-",転記作業用!$C$6))</f>
        <v>-</v>
      </c>
      <c r="C6" s="84" t="str">
        <f>IF('調査票（Q5）'!B9="","-",'調査票（Q5）'!B9)</f>
        <v>-</v>
      </c>
      <c r="D6" s="84" t="str">
        <f>IF('調査票（Q5）'!E9="","-",'調査票（Q5）'!E9)</f>
        <v>-</v>
      </c>
      <c r="E6" s="84" t="str">
        <f>IF('調査票（Q5）'!G9="","-",'調査票（Q5）'!G9)</f>
        <v>-</v>
      </c>
      <c r="F6" s="84" t="str">
        <f>IF('調査票（Q5）'!H9="","-",'調査票（Q5）'!H9)</f>
        <v>-</v>
      </c>
      <c r="G6" s="84" t="str">
        <f>IF('調査票（Q5）'!I9="","-",'調査票（Q5）'!I9)</f>
        <v>-</v>
      </c>
      <c r="H6" s="84" t="str">
        <f>IF('調査票（Q5）'!K9="","-",'調査票（Q5）'!K9)</f>
        <v>-</v>
      </c>
      <c r="I6" s="84" t="str">
        <f>IF('調査票（Q5）'!K9=1,"*",IF('調査票（Q5）'!M9="","-",'調査票（Q5）'!M9))</f>
        <v>-</v>
      </c>
      <c r="J6" s="84" t="str">
        <f>IF('調査票（Q5）'!K9=1,"*",IF(OR('調査票（Q5）'!M9=1,'調査票（Q5）'!M9=2,'調査票（Q5）'!M9=9),"*",IF('調査票（Q5）'!R9="","-",'調査票（Q5）'!R9)))</f>
        <v>-</v>
      </c>
      <c r="K6" s="84" t="str">
        <f>IF('調査票（Q5）'!K9=1,"*",IF(OR('調査票（Q5）'!M9=1,'調査票（Q5）'!M9=2,'調査票（Q5）'!M9=9),"*",IF('調査票（Q5）'!T9="","-",'調査票（Q5）'!T9)))</f>
        <v>-</v>
      </c>
    </row>
    <row r="7" spans="1:13">
      <c r="A7" s="87" t="str">
        <f>IF(SUM(C7:K7)=0,"",3)</f>
        <v/>
      </c>
      <c r="B7" s="84" t="str">
        <f>IF(COUNTIF(転記作業用!$A$6:$B$6,"&lt;&gt;0")&gt;1,"",IF(転記作業用!$C$6=0,"-",転記作業用!$C$6))</f>
        <v>-</v>
      </c>
      <c r="C7" s="84" t="str">
        <f>IF('調査票（Q5）'!B10="","-",'調査票（Q5）'!B10)</f>
        <v>-</v>
      </c>
      <c r="D7" s="84" t="str">
        <f>IF('調査票（Q5）'!E10="","-",'調査票（Q5）'!E10)</f>
        <v>-</v>
      </c>
      <c r="E7" s="84" t="str">
        <f>IF('調査票（Q5）'!G10="","-",'調査票（Q5）'!G10)</f>
        <v>-</v>
      </c>
      <c r="F7" s="84" t="str">
        <f>IF('調査票（Q5）'!H10="","-",'調査票（Q5）'!H10)</f>
        <v>-</v>
      </c>
      <c r="G7" s="84" t="str">
        <f>IF('調査票（Q5）'!I10="","-",'調査票（Q5）'!I10)</f>
        <v>-</v>
      </c>
      <c r="H7" s="84" t="str">
        <f>IF('調査票（Q5）'!K10="","-",'調査票（Q5）'!K10)</f>
        <v>-</v>
      </c>
      <c r="I7" s="84" t="str">
        <f>IF('調査票（Q5）'!K10=1,"*",IF('調査票（Q5）'!M10="","-",'調査票（Q5）'!M10))</f>
        <v>-</v>
      </c>
      <c r="J7" s="84" t="str">
        <f>IF('調査票（Q5）'!K10=1,"*",IF(OR('調査票（Q5）'!M10=1,'調査票（Q5）'!M10=2,'調査票（Q5）'!M10=9),"*",IF('調査票（Q5）'!R10="","-",'調査票（Q5）'!R10)))</f>
        <v>-</v>
      </c>
      <c r="K7" s="84" t="str">
        <f>IF('調査票（Q5）'!K10=1,"*",IF(OR('調査票（Q5）'!M10=1,'調査票（Q5）'!M10=2,'調査票（Q5）'!M10=9),"*",IF('調査票（Q5）'!T10="","-",'調査票（Q5）'!T10)))</f>
        <v>-</v>
      </c>
    </row>
    <row r="8" spans="1:13">
      <c r="A8" s="87" t="str">
        <f>IF(SUM(C8:K8)=0,"",4)</f>
        <v/>
      </c>
      <c r="B8" s="84" t="str">
        <f>IF(COUNTIF(転記作業用!$A$6:$B$6,"&lt;&gt;0")&gt;1,"",IF(転記作業用!$C$6=0,"-",転記作業用!$C$6))</f>
        <v>-</v>
      </c>
      <c r="C8" s="84" t="str">
        <f>IF('調査票（Q5）'!B11="","-",'調査票（Q5）'!B11)</f>
        <v>-</v>
      </c>
      <c r="D8" s="84" t="str">
        <f>IF('調査票（Q5）'!E11="","-",'調査票（Q5）'!E11)</f>
        <v>-</v>
      </c>
      <c r="E8" s="84" t="str">
        <f>IF('調査票（Q5）'!G11="","-",'調査票（Q5）'!G11)</f>
        <v>-</v>
      </c>
      <c r="F8" s="84" t="str">
        <f>IF('調査票（Q5）'!H11="","-",'調査票（Q5）'!H11)</f>
        <v>-</v>
      </c>
      <c r="G8" s="84" t="str">
        <f>IF('調査票（Q5）'!I11="","-",'調査票（Q5）'!I11)</f>
        <v>-</v>
      </c>
      <c r="H8" s="84" t="str">
        <f>IF('調査票（Q5）'!K11="","-",'調査票（Q5）'!K11)</f>
        <v>-</v>
      </c>
      <c r="I8" s="84" t="str">
        <f>IF('調査票（Q5）'!K11=1,"*",IF('調査票（Q5）'!M11="","-",'調査票（Q5）'!M11))</f>
        <v>-</v>
      </c>
      <c r="J8" s="84" t="str">
        <f>IF('調査票（Q5）'!K11=1,"*",IF(OR('調査票（Q5）'!M11=1,'調査票（Q5）'!M11=2,'調査票（Q5）'!M11=9),"*",IF('調査票（Q5）'!R11="","-",'調査票（Q5）'!R11)))</f>
        <v>-</v>
      </c>
      <c r="K8" s="84" t="str">
        <f>IF('調査票（Q5）'!K11=1,"*",IF(OR('調査票（Q5）'!M11=1,'調査票（Q5）'!M11=2,'調査票（Q5）'!M11=9),"*",IF('調査票（Q5）'!T11="","-",'調査票（Q5）'!T11)))</f>
        <v>-</v>
      </c>
    </row>
    <row r="9" spans="1:13">
      <c r="A9" s="87" t="str">
        <f>IF(SUM(C9:K9)=0,"",5)</f>
        <v/>
      </c>
      <c r="B9" s="84" t="str">
        <f>IF(COUNTIF(転記作業用!$A$6:$B$6,"&lt;&gt;0")&gt;1,"",IF(転記作業用!$C$6=0,"-",転記作業用!$C$6))</f>
        <v>-</v>
      </c>
      <c r="C9" s="84" t="str">
        <f>IF('調査票（Q5）'!B12="","-",'調査票（Q5）'!B12)</f>
        <v>-</v>
      </c>
      <c r="D9" s="84" t="str">
        <f>IF('調査票（Q5）'!E12="","-",'調査票（Q5）'!E12)</f>
        <v>-</v>
      </c>
      <c r="E9" s="84" t="str">
        <f>IF('調査票（Q5）'!G12="","-",'調査票（Q5）'!G12)</f>
        <v>-</v>
      </c>
      <c r="F9" s="84" t="str">
        <f>IF('調査票（Q5）'!H12="","-",'調査票（Q5）'!H12)</f>
        <v>-</v>
      </c>
      <c r="G9" s="84" t="str">
        <f>IF('調査票（Q5）'!I12="","-",'調査票（Q5）'!I12)</f>
        <v>-</v>
      </c>
      <c r="H9" s="84" t="str">
        <f>IF('調査票（Q5）'!K12="","-",'調査票（Q5）'!K12)</f>
        <v>-</v>
      </c>
      <c r="I9" s="84" t="str">
        <f>IF('調査票（Q5）'!K12=1,"*",IF('調査票（Q5）'!M12="","-",'調査票（Q5）'!M12))</f>
        <v>-</v>
      </c>
      <c r="J9" s="84" t="str">
        <f>IF('調査票（Q5）'!K12=1,"*",IF(OR('調査票（Q5）'!M12=1,'調査票（Q5）'!M12=2,'調査票（Q5）'!M12=9),"*",IF('調査票（Q5）'!R12="","-",'調査票（Q5）'!R12)))</f>
        <v>-</v>
      </c>
      <c r="K9" s="84" t="str">
        <f>IF('調査票（Q5）'!K12=1,"*",IF(OR('調査票（Q5）'!M12=1,'調査票（Q5）'!M12=2,'調査票（Q5）'!M12=9),"*",IF('調査票（Q5）'!T12="","-",'調査票（Q5）'!T12)))</f>
        <v>-</v>
      </c>
    </row>
    <row r="10" spans="1:13">
      <c r="A10" s="87" t="str">
        <f>IF(SUM(C10:K10)=0,"",6)</f>
        <v/>
      </c>
      <c r="B10" s="84" t="str">
        <f>IF(COUNTIF(転記作業用!$A$6:$B$6,"&lt;&gt;0")&gt;1,"",IF(転記作業用!$C$6=0,"-",転記作業用!$C$6))</f>
        <v>-</v>
      </c>
      <c r="C10" s="84" t="str">
        <f>IF('調査票（Q5）'!B13="","-",'調査票（Q5）'!B13)</f>
        <v>-</v>
      </c>
      <c r="D10" s="84" t="str">
        <f>IF('調査票（Q5）'!E13="","-",'調査票（Q5）'!E13)</f>
        <v>-</v>
      </c>
      <c r="E10" s="84" t="str">
        <f>IF('調査票（Q5）'!G13="","-",'調査票（Q5）'!G13)</f>
        <v>-</v>
      </c>
      <c r="F10" s="84" t="str">
        <f>IF('調査票（Q5）'!H13="","-",'調査票（Q5）'!H13)</f>
        <v>-</v>
      </c>
      <c r="G10" s="84" t="str">
        <f>IF('調査票（Q5）'!I13="","-",'調査票（Q5）'!I13)</f>
        <v>-</v>
      </c>
      <c r="H10" s="84" t="str">
        <f>IF('調査票（Q5）'!K13="","-",'調査票（Q5）'!K13)</f>
        <v>-</v>
      </c>
      <c r="I10" s="84" t="str">
        <f>IF('調査票（Q5）'!K13=1,"*",IF('調査票（Q5）'!M13="","-",'調査票（Q5）'!M13))</f>
        <v>-</v>
      </c>
      <c r="J10" s="84" t="str">
        <f>IF('調査票（Q5）'!K13=1,"*",IF(OR('調査票（Q5）'!M13=1,'調査票（Q5）'!M13=2,'調査票（Q5）'!M13=9),"*",IF('調査票（Q5）'!R13="","-",'調査票（Q5）'!R13)))</f>
        <v>-</v>
      </c>
      <c r="K10" s="84" t="str">
        <f>IF('調査票（Q5）'!K13=1,"*",IF(OR('調査票（Q5）'!M13=1,'調査票（Q5）'!M13=2,'調査票（Q5）'!M13=9),"*",IF('調査票（Q5）'!T13="","-",'調査票（Q5）'!T13)))</f>
        <v>-</v>
      </c>
    </row>
    <row r="11" spans="1:13">
      <c r="A11" s="87" t="str">
        <f>IF(SUM(C11:K11)=0,"",7)</f>
        <v/>
      </c>
      <c r="B11" s="84" t="str">
        <f>IF(COUNTIF(転記作業用!$A$6:$B$6,"&lt;&gt;0")&gt;1,"",IF(転記作業用!$C$6=0,"-",転記作業用!$C$6))</f>
        <v>-</v>
      </c>
      <c r="C11" s="84" t="str">
        <f>IF('調査票（Q5）'!B14="","-",'調査票（Q5）'!B14)</f>
        <v>-</v>
      </c>
      <c r="D11" s="84" t="str">
        <f>IF('調査票（Q5）'!E14="","-",'調査票（Q5）'!E14)</f>
        <v>-</v>
      </c>
      <c r="E11" s="84" t="str">
        <f>IF('調査票（Q5）'!G14="","-",'調査票（Q5）'!G14)</f>
        <v>-</v>
      </c>
      <c r="F11" s="84" t="str">
        <f>IF('調査票（Q5）'!H14="","-",'調査票（Q5）'!H14)</f>
        <v>-</v>
      </c>
      <c r="G11" s="84" t="str">
        <f>IF('調査票（Q5）'!I14="","-",'調査票（Q5）'!I14)</f>
        <v>-</v>
      </c>
      <c r="H11" s="84" t="str">
        <f>IF('調査票（Q5）'!K14="","-",'調査票（Q5）'!K14)</f>
        <v>-</v>
      </c>
      <c r="I11" s="84" t="str">
        <f>IF('調査票（Q5）'!K14=1,"*",IF('調査票（Q5）'!M14="","-",'調査票（Q5）'!M14))</f>
        <v>-</v>
      </c>
      <c r="J11" s="84" t="str">
        <f>IF('調査票（Q5）'!K14=1,"*",IF(OR('調査票（Q5）'!M14=1,'調査票（Q5）'!M14=2,'調査票（Q5）'!M14=9),"*",IF('調査票（Q5）'!R14="","-",'調査票（Q5）'!R14)))</f>
        <v>-</v>
      </c>
      <c r="K11" s="84" t="str">
        <f>IF('調査票（Q5）'!K14=1,"*",IF(OR('調査票（Q5）'!M14=1,'調査票（Q5）'!M14=2,'調査票（Q5）'!M14=9),"*",IF('調査票（Q5）'!T14="","-",'調査票（Q5）'!T14)))</f>
        <v>-</v>
      </c>
    </row>
    <row r="12" spans="1:13">
      <c r="A12" s="87" t="str">
        <f>IF(SUM(C12:K12)=0,"",8)</f>
        <v/>
      </c>
      <c r="B12" s="84" t="str">
        <f>IF(COUNTIF(転記作業用!$A$6:$B$6,"&lt;&gt;0")&gt;1,"",IF(転記作業用!$C$6=0,"-",転記作業用!$C$6))</f>
        <v>-</v>
      </c>
      <c r="C12" s="84" t="str">
        <f>IF('調査票（Q5）'!B15="","-",'調査票（Q5）'!B15)</f>
        <v>-</v>
      </c>
      <c r="D12" s="84" t="str">
        <f>IF('調査票（Q5）'!E15="","-",'調査票（Q5）'!E15)</f>
        <v>-</v>
      </c>
      <c r="E12" s="84" t="str">
        <f>IF('調査票（Q5）'!G15="","-",'調査票（Q5）'!G15)</f>
        <v>-</v>
      </c>
      <c r="F12" s="84" t="str">
        <f>IF('調査票（Q5）'!H15="","-",'調査票（Q5）'!H15)</f>
        <v>-</v>
      </c>
      <c r="G12" s="84" t="str">
        <f>IF('調査票（Q5）'!I15="","-",'調査票（Q5）'!I15)</f>
        <v>-</v>
      </c>
      <c r="H12" s="84" t="str">
        <f>IF('調査票（Q5）'!K15="","-",'調査票（Q5）'!K15)</f>
        <v>-</v>
      </c>
      <c r="I12" s="84" t="str">
        <f>IF('調査票（Q5）'!K15=1,"*",IF('調査票（Q5）'!M15="","-",'調査票（Q5）'!M15))</f>
        <v>-</v>
      </c>
      <c r="J12" s="84" t="str">
        <f>IF('調査票（Q5）'!K15=1,"*",IF(OR('調査票（Q5）'!M15=1,'調査票（Q5）'!M15=2,'調査票（Q5）'!M15=9),"*",IF('調査票（Q5）'!R15="","-",'調査票（Q5）'!R15)))</f>
        <v>-</v>
      </c>
      <c r="K12" s="84" t="str">
        <f>IF('調査票（Q5）'!K15=1,"*",IF(OR('調査票（Q5）'!M15=1,'調査票（Q5）'!M15=2,'調査票（Q5）'!M15=9),"*",IF('調査票（Q5）'!T15="","-",'調査票（Q5）'!T15)))</f>
        <v>-</v>
      </c>
    </row>
    <row r="13" spans="1:13">
      <c r="A13" s="87" t="str">
        <f>IF(SUM(C13:K13)=0,"",9)</f>
        <v/>
      </c>
      <c r="B13" s="84" t="str">
        <f>IF(COUNTIF(転記作業用!$A$6:$B$6,"&lt;&gt;0")&gt;1,"",IF(転記作業用!$C$6=0,"-",転記作業用!$C$6))</f>
        <v>-</v>
      </c>
      <c r="C13" s="84" t="str">
        <f>IF('調査票（Q5）'!B16="","-",'調査票（Q5）'!B16)</f>
        <v>-</v>
      </c>
      <c r="D13" s="84" t="str">
        <f>IF('調査票（Q5）'!E16="","-",'調査票（Q5）'!E16)</f>
        <v>-</v>
      </c>
      <c r="E13" s="84" t="str">
        <f>IF('調査票（Q5）'!G16="","-",'調査票（Q5）'!G16)</f>
        <v>-</v>
      </c>
      <c r="F13" s="84" t="str">
        <f>IF('調査票（Q5）'!H16="","-",'調査票（Q5）'!H16)</f>
        <v>-</v>
      </c>
      <c r="G13" s="84" t="str">
        <f>IF('調査票（Q5）'!I16="","-",'調査票（Q5）'!I16)</f>
        <v>-</v>
      </c>
      <c r="H13" s="84" t="str">
        <f>IF('調査票（Q5）'!K16="","-",'調査票（Q5）'!K16)</f>
        <v>-</v>
      </c>
      <c r="I13" s="84" t="str">
        <f>IF('調査票（Q5）'!K16=1,"*",IF('調査票（Q5）'!M16="","-",'調査票（Q5）'!M16))</f>
        <v>-</v>
      </c>
      <c r="J13" s="84" t="str">
        <f>IF('調査票（Q5）'!K16=1,"*",IF(OR('調査票（Q5）'!M16=1,'調査票（Q5）'!M16=2,'調査票（Q5）'!M16=9),"*",IF('調査票（Q5）'!R16="","-",'調査票（Q5）'!R16)))</f>
        <v>-</v>
      </c>
      <c r="K13" s="84" t="str">
        <f>IF('調査票（Q5）'!K16=1,"*",IF(OR('調査票（Q5）'!M16=1,'調査票（Q5）'!M16=2,'調査票（Q5）'!M16=9),"*",IF('調査票（Q5）'!T16="","-",'調査票（Q5）'!T16)))</f>
        <v>-</v>
      </c>
    </row>
    <row r="14" spans="1:13">
      <c r="A14" s="87" t="str">
        <f>IF(SUM(C14:K14)=0,"",10)</f>
        <v/>
      </c>
      <c r="B14" s="84" t="str">
        <f>IF(COUNTIF(転記作業用!$A$6:$B$6,"&lt;&gt;0")&gt;1,"",IF(転記作業用!$C$6=0,"-",転記作業用!$C$6))</f>
        <v>-</v>
      </c>
      <c r="C14" s="84" t="str">
        <f>IF('調査票（Q5）'!B17="","-",'調査票（Q5）'!B17)</f>
        <v>-</v>
      </c>
      <c r="D14" s="84" t="str">
        <f>IF('調査票（Q5）'!E17="","-",'調査票（Q5）'!E17)</f>
        <v>-</v>
      </c>
      <c r="E14" s="84" t="str">
        <f>IF('調査票（Q5）'!G17="","-",'調査票（Q5）'!G17)</f>
        <v>-</v>
      </c>
      <c r="F14" s="84" t="str">
        <f>IF('調査票（Q5）'!H17="","-",'調査票（Q5）'!H17)</f>
        <v>-</v>
      </c>
      <c r="G14" s="84" t="str">
        <f>IF('調査票（Q5）'!I17="","-",'調査票（Q5）'!I17)</f>
        <v>-</v>
      </c>
      <c r="H14" s="84" t="str">
        <f>IF('調査票（Q5）'!K17="","-",'調査票（Q5）'!K17)</f>
        <v>-</v>
      </c>
      <c r="I14" s="84" t="str">
        <f>IF('調査票（Q5）'!K17=1,"*",IF('調査票（Q5）'!M17="","-",'調査票（Q5）'!M17))</f>
        <v>-</v>
      </c>
      <c r="J14" s="84" t="str">
        <f>IF('調査票（Q5）'!K17=1,"*",IF(OR('調査票（Q5）'!M17=1,'調査票（Q5）'!M17=2,'調査票（Q5）'!M17=9),"*",IF('調査票（Q5）'!R17="","-",'調査票（Q5）'!R17)))</f>
        <v>-</v>
      </c>
      <c r="K14" s="84" t="str">
        <f>IF('調査票（Q5）'!K17=1,"*",IF(OR('調査票（Q5）'!M17=1,'調査票（Q5）'!M17=2,'調査票（Q5）'!M17=9),"*",IF('調査票（Q5）'!T17="","-",'調査票（Q5）'!T17)))</f>
        <v>-</v>
      </c>
    </row>
    <row r="15" spans="1:13">
      <c r="A15" s="87" t="str">
        <f>IF(SUM(C15:K15)=0,"",11)</f>
        <v/>
      </c>
      <c r="B15" s="84" t="str">
        <f>IF(COUNTIF(転記作業用!$A$6:$B$6,"&lt;&gt;0")&gt;1,"",IF(転記作業用!$C$6=0,"-",転記作業用!$C$6))</f>
        <v>-</v>
      </c>
      <c r="C15" s="84" t="str">
        <f>IF('調査票（Q5）'!B18="","-",'調査票（Q5）'!B18)</f>
        <v>-</v>
      </c>
      <c r="D15" s="84" t="str">
        <f>IF('調査票（Q5）'!E18="","-",'調査票（Q5）'!E18)</f>
        <v>-</v>
      </c>
      <c r="E15" s="84" t="str">
        <f>IF('調査票（Q5）'!G18="","-",'調査票（Q5）'!G18)</f>
        <v>-</v>
      </c>
      <c r="F15" s="84" t="str">
        <f>IF('調査票（Q5）'!H18="","-",'調査票（Q5）'!H18)</f>
        <v>-</v>
      </c>
      <c r="G15" s="84" t="str">
        <f>IF('調査票（Q5）'!I18="","-",'調査票（Q5）'!I18)</f>
        <v>-</v>
      </c>
      <c r="H15" s="84" t="str">
        <f>IF('調査票（Q5）'!K18="","-",'調査票（Q5）'!K18)</f>
        <v>-</v>
      </c>
      <c r="I15" s="84" t="str">
        <f>IF('調査票（Q5）'!K18=1,"*",IF('調査票（Q5）'!M18="","-",'調査票（Q5）'!M18))</f>
        <v>-</v>
      </c>
      <c r="J15" s="84" t="str">
        <f>IF('調査票（Q5）'!K18=1,"*",IF(OR('調査票（Q5）'!M18=1,'調査票（Q5）'!M18=2,'調査票（Q5）'!M18=9),"*",IF('調査票（Q5）'!R18="","-",'調査票（Q5）'!R18)))</f>
        <v>-</v>
      </c>
      <c r="K15" s="84" t="str">
        <f>IF('調査票（Q5）'!K18=1,"*",IF(OR('調査票（Q5）'!M18=1,'調査票（Q5）'!M18=2,'調査票（Q5）'!M18=9),"*",IF('調査票（Q5）'!T18="","-",'調査票（Q5）'!T18)))</f>
        <v>-</v>
      </c>
    </row>
    <row r="16" spans="1:13">
      <c r="A16" s="87" t="str">
        <f>IF(SUM(C16:K16)=0,"",12)</f>
        <v/>
      </c>
      <c r="B16" s="84" t="str">
        <f>IF(COUNTIF(転記作業用!$A$6:$B$6,"&lt;&gt;0")&gt;1,"",IF(転記作業用!$C$6=0,"-",転記作業用!$C$6))</f>
        <v>-</v>
      </c>
      <c r="C16" s="84" t="str">
        <f>IF('調査票（Q5）'!B19="","-",'調査票（Q5）'!B19)</f>
        <v>-</v>
      </c>
      <c r="D16" s="84" t="str">
        <f>IF('調査票（Q5）'!E19="","-",'調査票（Q5）'!E19)</f>
        <v>-</v>
      </c>
      <c r="E16" s="84" t="str">
        <f>IF('調査票（Q5）'!G19="","-",'調査票（Q5）'!G19)</f>
        <v>-</v>
      </c>
      <c r="F16" s="84" t="str">
        <f>IF('調査票（Q5）'!H19="","-",'調査票（Q5）'!H19)</f>
        <v>-</v>
      </c>
      <c r="G16" s="84" t="str">
        <f>IF('調査票（Q5）'!I19="","-",'調査票（Q5）'!I19)</f>
        <v>-</v>
      </c>
      <c r="H16" s="84" t="str">
        <f>IF('調査票（Q5）'!K19="","-",'調査票（Q5）'!K19)</f>
        <v>-</v>
      </c>
      <c r="I16" s="84" t="str">
        <f>IF('調査票（Q5）'!K19=1,"*",IF('調査票（Q5）'!M19="","-",'調査票（Q5）'!M19))</f>
        <v>-</v>
      </c>
      <c r="J16" s="84" t="str">
        <f>IF('調査票（Q5）'!K19=1,"*",IF(OR('調査票（Q5）'!M19=1,'調査票（Q5）'!M19=2,'調査票（Q5）'!M19=9),"*",IF('調査票（Q5）'!R19="","-",'調査票（Q5）'!R19)))</f>
        <v>-</v>
      </c>
      <c r="K16" s="84" t="str">
        <f>IF('調査票（Q5）'!K19=1,"*",IF(OR('調査票（Q5）'!M19=1,'調査票（Q5）'!M19=2,'調査票（Q5）'!M19=9),"*",IF('調査票（Q5）'!T19="","-",'調査票（Q5）'!T19)))</f>
        <v>-</v>
      </c>
    </row>
    <row r="17" spans="1:11">
      <c r="A17" s="87" t="str">
        <f>IF(SUM(C17:K17)=0,"",13)</f>
        <v/>
      </c>
      <c r="B17" s="84" t="str">
        <f>IF(COUNTIF(転記作業用!$A$6:$B$6,"&lt;&gt;0")&gt;1,"",IF(転記作業用!$C$6=0,"-",転記作業用!$C$6))</f>
        <v>-</v>
      </c>
      <c r="C17" s="84" t="str">
        <f>IF('調査票（Q5）'!B20="","-",'調査票（Q5）'!B20)</f>
        <v>-</v>
      </c>
      <c r="D17" s="84" t="str">
        <f>IF('調査票（Q5）'!E20="","-",'調査票（Q5）'!E20)</f>
        <v>-</v>
      </c>
      <c r="E17" s="84" t="str">
        <f>IF('調査票（Q5）'!G20="","-",'調査票（Q5）'!G20)</f>
        <v>-</v>
      </c>
      <c r="F17" s="84" t="str">
        <f>IF('調査票（Q5）'!H20="","-",'調査票（Q5）'!H20)</f>
        <v>-</v>
      </c>
      <c r="G17" s="84" t="str">
        <f>IF('調査票（Q5）'!I20="","-",'調査票（Q5）'!I20)</f>
        <v>-</v>
      </c>
      <c r="H17" s="84" t="str">
        <f>IF('調査票（Q5）'!K20="","-",'調査票（Q5）'!K20)</f>
        <v>-</v>
      </c>
      <c r="I17" s="84" t="str">
        <f>IF('調査票（Q5）'!K20=1,"*",IF('調査票（Q5）'!M20="","-",'調査票（Q5）'!M20))</f>
        <v>-</v>
      </c>
      <c r="J17" s="84" t="str">
        <f>IF('調査票（Q5）'!K20=1,"*",IF(OR('調査票（Q5）'!M20=1,'調査票（Q5）'!M20=2,'調査票（Q5）'!M20=9),"*",IF('調査票（Q5）'!R20="","-",'調査票（Q5）'!R20)))</f>
        <v>-</v>
      </c>
      <c r="K17" s="84" t="str">
        <f>IF('調査票（Q5）'!K20=1,"*",IF(OR('調査票（Q5）'!M20=1,'調査票（Q5）'!M20=2,'調査票（Q5）'!M20=9),"*",IF('調査票（Q5）'!T20="","-",'調査票（Q5）'!T20)))</f>
        <v>-</v>
      </c>
    </row>
    <row r="18" spans="1:11">
      <c r="A18" s="87" t="str">
        <f>IF(SUM(C18:K18)=0,"",14)</f>
        <v/>
      </c>
      <c r="B18" s="84" t="str">
        <f>IF(COUNTIF(転記作業用!$A$6:$B$6,"&lt;&gt;0")&gt;1,"",IF(転記作業用!$C$6=0,"-",転記作業用!$C$6))</f>
        <v>-</v>
      </c>
      <c r="C18" s="84" t="str">
        <f>IF('調査票（Q5）'!B21="","-",'調査票（Q5）'!B21)</f>
        <v>-</v>
      </c>
      <c r="D18" s="84" t="str">
        <f>IF('調査票（Q5）'!E21="","-",'調査票（Q5）'!E21)</f>
        <v>-</v>
      </c>
      <c r="E18" s="84" t="str">
        <f>IF('調査票（Q5）'!G21="","-",'調査票（Q5）'!G21)</f>
        <v>-</v>
      </c>
      <c r="F18" s="84" t="str">
        <f>IF('調査票（Q5）'!H21="","-",'調査票（Q5）'!H21)</f>
        <v>-</v>
      </c>
      <c r="G18" s="84" t="str">
        <f>IF('調査票（Q5）'!I21="","-",'調査票（Q5）'!I21)</f>
        <v>-</v>
      </c>
      <c r="H18" s="84" t="str">
        <f>IF('調査票（Q5）'!K21="","-",'調査票（Q5）'!K21)</f>
        <v>-</v>
      </c>
      <c r="I18" s="84" t="str">
        <f>IF('調査票（Q5）'!K21=1,"*",IF('調査票（Q5）'!M21="","-",'調査票（Q5）'!M21))</f>
        <v>-</v>
      </c>
      <c r="J18" s="84" t="str">
        <f>IF('調査票（Q5）'!K21=1,"*",IF(OR('調査票（Q5）'!M21=1,'調査票（Q5）'!M21=2,'調査票（Q5）'!M21=9),"*",IF('調査票（Q5）'!R21="","-",'調査票（Q5）'!R21)))</f>
        <v>-</v>
      </c>
      <c r="K18" s="84" t="str">
        <f>IF('調査票（Q5）'!K21=1,"*",IF(OR('調査票（Q5）'!M21=1,'調査票（Q5）'!M21=2,'調査票（Q5）'!M21=9),"*",IF('調査票（Q5）'!T21="","-",'調査票（Q5）'!T21)))</f>
        <v>-</v>
      </c>
    </row>
    <row r="19" spans="1:11">
      <c r="A19" s="87" t="str">
        <f>IF(SUM(C19:K19)=0,"",15)</f>
        <v/>
      </c>
      <c r="B19" s="84" t="str">
        <f>IF(COUNTIF(転記作業用!$A$6:$B$6,"&lt;&gt;0")&gt;1,"",IF(転記作業用!$C$6=0,"-",転記作業用!$C$6))</f>
        <v>-</v>
      </c>
      <c r="C19" s="84" t="str">
        <f>IF('調査票（Q5）'!B22="","-",'調査票（Q5）'!B22)</f>
        <v>-</v>
      </c>
      <c r="D19" s="84" t="str">
        <f>IF('調査票（Q5）'!E22="","-",'調査票（Q5）'!E22)</f>
        <v>-</v>
      </c>
      <c r="E19" s="84" t="str">
        <f>IF('調査票（Q5）'!G22="","-",'調査票（Q5）'!G22)</f>
        <v>-</v>
      </c>
      <c r="F19" s="84" t="str">
        <f>IF('調査票（Q5）'!H22="","-",'調査票（Q5）'!H22)</f>
        <v>-</v>
      </c>
      <c r="G19" s="84" t="str">
        <f>IF('調査票（Q5）'!I22="","-",'調査票（Q5）'!I22)</f>
        <v>-</v>
      </c>
      <c r="H19" s="84" t="str">
        <f>IF('調査票（Q5）'!K22="","-",'調査票（Q5）'!K22)</f>
        <v>-</v>
      </c>
      <c r="I19" s="84" t="str">
        <f>IF('調査票（Q5）'!K22=1,"*",IF('調査票（Q5）'!M22="","-",'調査票（Q5）'!M22))</f>
        <v>-</v>
      </c>
      <c r="J19" s="84" t="str">
        <f>IF('調査票（Q5）'!K22=1,"*",IF(OR('調査票（Q5）'!M22=1,'調査票（Q5）'!M22=2,'調査票（Q5）'!M22=9),"*",IF('調査票（Q5）'!R22="","-",'調査票（Q5）'!R22)))</f>
        <v>-</v>
      </c>
      <c r="K19" s="84" t="str">
        <f>IF('調査票（Q5）'!K22=1,"*",IF(OR('調査票（Q5）'!M22=1,'調査票（Q5）'!M22=2,'調査票（Q5）'!M22=9),"*",IF('調査票（Q5）'!T22="","-",'調査票（Q5）'!T22)))</f>
        <v>-</v>
      </c>
    </row>
    <row r="20" spans="1:11">
      <c r="A20" s="87" t="str">
        <f>IF(SUM(C20:K20)=0,"",16)</f>
        <v/>
      </c>
      <c r="B20" s="84" t="str">
        <f>IF(COUNTIF(転記作業用!$A$6:$B$6,"&lt;&gt;0")&gt;1,"",IF(転記作業用!$C$6=0,"-",転記作業用!$C$6))</f>
        <v>-</v>
      </c>
      <c r="C20" s="84" t="str">
        <f>IF('調査票（Q5）'!B23="","-",'調査票（Q5）'!B23)</f>
        <v>-</v>
      </c>
      <c r="D20" s="84" t="str">
        <f>IF('調査票（Q5）'!E23="","-",'調査票（Q5）'!E23)</f>
        <v>-</v>
      </c>
      <c r="E20" s="84" t="str">
        <f>IF('調査票（Q5）'!G23="","-",'調査票（Q5）'!G23)</f>
        <v>-</v>
      </c>
      <c r="F20" s="84" t="str">
        <f>IF('調査票（Q5）'!H23="","-",'調査票（Q5）'!H23)</f>
        <v>-</v>
      </c>
      <c r="G20" s="84" t="str">
        <f>IF('調査票（Q5）'!I23="","-",'調査票（Q5）'!I23)</f>
        <v>-</v>
      </c>
      <c r="H20" s="84" t="str">
        <f>IF('調査票（Q5）'!K23="","-",'調査票（Q5）'!K23)</f>
        <v>-</v>
      </c>
      <c r="I20" s="84" t="str">
        <f>IF('調査票（Q5）'!K23=1,"*",IF('調査票（Q5）'!M23="","-",'調査票（Q5）'!M23))</f>
        <v>-</v>
      </c>
      <c r="J20" s="84" t="str">
        <f>IF('調査票（Q5）'!K23=1,"*",IF(OR('調査票（Q5）'!M23=1,'調査票（Q5）'!M23=2,'調査票（Q5）'!M23=9),"*",IF('調査票（Q5）'!R23="","-",'調査票（Q5）'!R23)))</f>
        <v>-</v>
      </c>
      <c r="K20" s="84" t="str">
        <f>IF('調査票（Q5）'!K23=1,"*",IF(OR('調査票（Q5）'!M23=1,'調査票（Q5）'!M23=2,'調査票（Q5）'!M23=9),"*",IF('調査票（Q5）'!T23="","-",'調査票（Q5）'!T23)))</f>
        <v>-</v>
      </c>
    </row>
    <row r="21" spans="1:11">
      <c r="A21" s="87" t="str">
        <f>IF(SUM(C21:K21)=0,"",17)</f>
        <v/>
      </c>
      <c r="B21" s="84" t="str">
        <f>IF(COUNTIF(転記作業用!$A$6:$B$6,"&lt;&gt;0")&gt;1,"",IF(転記作業用!$C$6=0,"-",転記作業用!$C$6))</f>
        <v>-</v>
      </c>
      <c r="C21" s="84" t="str">
        <f>IF('調査票（Q5）'!B24="","-",'調査票（Q5）'!B24)</f>
        <v>-</v>
      </c>
      <c r="D21" s="84" t="str">
        <f>IF('調査票（Q5）'!E24="","-",'調査票（Q5）'!E24)</f>
        <v>-</v>
      </c>
      <c r="E21" s="84" t="str">
        <f>IF('調査票（Q5）'!G24="","-",'調査票（Q5）'!G24)</f>
        <v>-</v>
      </c>
      <c r="F21" s="84" t="str">
        <f>IF('調査票（Q5）'!H24="","-",'調査票（Q5）'!H24)</f>
        <v>-</v>
      </c>
      <c r="G21" s="84" t="str">
        <f>IF('調査票（Q5）'!I24="","-",'調査票（Q5）'!I24)</f>
        <v>-</v>
      </c>
      <c r="H21" s="84" t="str">
        <f>IF('調査票（Q5）'!K24="","-",'調査票（Q5）'!K24)</f>
        <v>-</v>
      </c>
      <c r="I21" s="84" t="str">
        <f>IF('調査票（Q5）'!K24=1,"*",IF('調査票（Q5）'!M24="","-",'調査票（Q5）'!M24))</f>
        <v>-</v>
      </c>
      <c r="J21" s="84" t="str">
        <f>IF('調査票（Q5）'!K24=1,"*",IF(OR('調査票（Q5）'!M24=1,'調査票（Q5）'!M24=2,'調査票（Q5）'!M24=9),"*",IF('調査票（Q5）'!R24="","-",'調査票（Q5）'!R24)))</f>
        <v>-</v>
      </c>
      <c r="K21" s="84" t="str">
        <f>IF('調査票（Q5）'!K24=1,"*",IF(OR('調査票（Q5）'!M24=1,'調査票（Q5）'!M24=2,'調査票（Q5）'!M24=9),"*",IF('調査票（Q5）'!T24="","-",'調査票（Q5）'!T24)))</f>
        <v>-</v>
      </c>
    </row>
    <row r="22" spans="1:11">
      <c r="A22" s="87" t="str">
        <f>IF(SUM(C22:K22)=0,"",18)</f>
        <v/>
      </c>
      <c r="B22" s="84" t="str">
        <f>IF(COUNTIF(転記作業用!$A$6:$B$6,"&lt;&gt;0")&gt;1,"",IF(転記作業用!$C$6=0,"-",転記作業用!$C$6))</f>
        <v>-</v>
      </c>
      <c r="C22" s="84" t="str">
        <f>IF('調査票（Q5）'!B25="","-",'調査票（Q5）'!B25)</f>
        <v>-</v>
      </c>
      <c r="D22" s="84" t="str">
        <f>IF('調査票（Q5）'!E25="","-",'調査票（Q5）'!E25)</f>
        <v>-</v>
      </c>
      <c r="E22" s="84" t="str">
        <f>IF('調査票（Q5）'!G25="","-",'調査票（Q5）'!G25)</f>
        <v>-</v>
      </c>
      <c r="F22" s="84" t="str">
        <f>IF('調査票（Q5）'!H25="","-",'調査票（Q5）'!H25)</f>
        <v>-</v>
      </c>
      <c r="G22" s="84" t="str">
        <f>IF('調査票（Q5）'!I25="","-",'調査票（Q5）'!I25)</f>
        <v>-</v>
      </c>
      <c r="H22" s="84" t="str">
        <f>IF('調査票（Q5）'!K25="","-",'調査票（Q5）'!K25)</f>
        <v>-</v>
      </c>
      <c r="I22" s="84" t="str">
        <f>IF('調査票（Q5）'!K25=1,"*",IF('調査票（Q5）'!M25="","-",'調査票（Q5）'!M25))</f>
        <v>-</v>
      </c>
      <c r="J22" s="84" t="str">
        <f>IF('調査票（Q5）'!K25=1,"*",IF(OR('調査票（Q5）'!M25=1,'調査票（Q5）'!M25=2,'調査票（Q5）'!M25=9),"*",IF('調査票（Q5）'!R25="","-",'調査票（Q5）'!R25)))</f>
        <v>-</v>
      </c>
      <c r="K22" s="84" t="str">
        <f>IF('調査票（Q5）'!K25=1,"*",IF(OR('調査票（Q5）'!M25=1,'調査票（Q5）'!M25=2,'調査票（Q5）'!M25=9),"*",IF('調査票（Q5）'!T25="","-",'調査票（Q5）'!T25)))</f>
        <v>-</v>
      </c>
    </row>
    <row r="23" spans="1:11">
      <c r="A23" s="87" t="str">
        <f>IF(SUM(C23:K23)=0,"",19)</f>
        <v/>
      </c>
      <c r="B23" s="84" t="str">
        <f>IF(COUNTIF(転記作業用!$A$6:$B$6,"&lt;&gt;0")&gt;1,"",IF(転記作業用!$C$6=0,"-",転記作業用!$C$6))</f>
        <v>-</v>
      </c>
      <c r="C23" s="84" t="str">
        <f>IF('調査票（Q5）'!B26="","-",'調査票（Q5）'!B26)</f>
        <v>-</v>
      </c>
      <c r="D23" s="84" t="str">
        <f>IF('調査票（Q5）'!E26="","-",'調査票（Q5）'!E26)</f>
        <v>-</v>
      </c>
      <c r="E23" s="84" t="str">
        <f>IF('調査票（Q5）'!G26="","-",'調査票（Q5）'!G26)</f>
        <v>-</v>
      </c>
      <c r="F23" s="84" t="str">
        <f>IF('調査票（Q5）'!H26="","-",'調査票（Q5）'!H26)</f>
        <v>-</v>
      </c>
      <c r="G23" s="84" t="str">
        <f>IF('調査票（Q5）'!I26="","-",'調査票（Q5）'!I26)</f>
        <v>-</v>
      </c>
      <c r="H23" s="84" t="str">
        <f>IF('調査票（Q5）'!K26="","-",'調査票（Q5）'!K26)</f>
        <v>-</v>
      </c>
      <c r="I23" s="84" t="str">
        <f>IF('調査票（Q5）'!K26=1,"*",IF('調査票（Q5）'!M26="","-",'調査票（Q5）'!M26))</f>
        <v>-</v>
      </c>
      <c r="J23" s="84" t="str">
        <f>IF('調査票（Q5）'!K26=1,"*",IF(OR('調査票（Q5）'!M26=1,'調査票（Q5）'!M26=2,'調査票（Q5）'!M26=9),"*",IF('調査票（Q5）'!R26="","-",'調査票（Q5）'!R26)))</f>
        <v>-</v>
      </c>
      <c r="K23" s="84" t="str">
        <f>IF('調査票（Q5）'!K26=1,"*",IF(OR('調査票（Q5）'!M26=1,'調査票（Q5）'!M26=2,'調査票（Q5）'!M26=9),"*",IF('調査票（Q5）'!T26="","-",'調査票（Q5）'!T26)))</f>
        <v>-</v>
      </c>
    </row>
    <row r="24" spans="1:11">
      <c r="A24" s="87" t="str">
        <f>IF(SUM(C24:K24)=0,"",20)</f>
        <v/>
      </c>
      <c r="B24" s="84" t="str">
        <f>IF(COUNTIF(転記作業用!$A$6:$B$6,"&lt;&gt;0")&gt;1,"",IF(転記作業用!$C$6=0,"-",転記作業用!$C$6))</f>
        <v>-</v>
      </c>
      <c r="C24" s="84" t="str">
        <f>IF('調査票（Q5）'!B27="","-",'調査票（Q5）'!B27)</f>
        <v>-</v>
      </c>
      <c r="D24" s="84" t="str">
        <f>IF('調査票（Q5）'!E27="","-",'調査票（Q5）'!E27)</f>
        <v>-</v>
      </c>
      <c r="E24" s="84" t="str">
        <f>IF('調査票（Q5）'!G27="","-",'調査票（Q5）'!G27)</f>
        <v>-</v>
      </c>
      <c r="F24" s="84" t="str">
        <f>IF('調査票（Q5）'!H27="","-",'調査票（Q5）'!H27)</f>
        <v>-</v>
      </c>
      <c r="G24" s="84" t="str">
        <f>IF('調査票（Q5）'!I27="","-",'調査票（Q5）'!I27)</f>
        <v>-</v>
      </c>
      <c r="H24" s="84" t="str">
        <f>IF('調査票（Q5）'!K27="","-",'調査票（Q5）'!K27)</f>
        <v>-</v>
      </c>
      <c r="I24" s="84" t="str">
        <f>IF('調査票（Q5）'!K27=1,"*",IF('調査票（Q5）'!M27="","-",'調査票（Q5）'!M27))</f>
        <v>-</v>
      </c>
      <c r="J24" s="84" t="str">
        <f>IF('調査票（Q5）'!K27=1,"*",IF(OR('調査票（Q5）'!M27=1,'調査票（Q5）'!M27=2,'調査票（Q5）'!M27=9),"*",IF('調査票（Q5）'!R27="","-",'調査票（Q5）'!R27)))</f>
        <v>-</v>
      </c>
      <c r="K24" s="84" t="str">
        <f>IF('調査票（Q5）'!K27=1,"*",IF(OR('調査票（Q5）'!M27=1,'調査票（Q5）'!M27=2,'調査票（Q5）'!M27=9),"*",IF('調査票（Q5）'!T27="","-",'調査票（Q5）'!T27)))</f>
        <v>-</v>
      </c>
    </row>
    <row r="25" spans="1:11">
      <c r="A25" s="87" t="str">
        <f>IF(SUM(C25:K25)=0,"",21)</f>
        <v/>
      </c>
      <c r="B25" s="84" t="str">
        <f>IF(COUNTIF(転記作業用!$A$6:$B$6,"&lt;&gt;0")&gt;1,"",IF(転記作業用!$C$6=0,"-",転記作業用!$C$6))</f>
        <v>-</v>
      </c>
      <c r="C25" s="84" t="str">
        <f>IF('調査票（Q5）'!B28="","-",'調査票（Q5）'!B28)</f>
        <v>-</v>
      </c>
      <c r="D25" s="84" t="str">
        <f>IF('調査票（Q5）'!E28="","-",'調査票（Q5）'!E28)</f>
        <v>-</v>
      </c>
      <c r="E25" s="84" t="str">
        <f>IF('調査票（Q5）'!G28="","-",'調査票（Q5）'!G28)</f>
        <v>-</v>
      </c>
      <c r="F25" s="84" t="str">
        <f>IF('調査票（Q5）'!H28="","-",'調査票（Q5）'!H28)</f>
        <v>-</v>
      </c>
      <c r="G25" s="84" t="str">
        <f>IF('調査票（Q5）'!I28="","-",'調査票（Q5）'!I28)</f>
        <v>-</v>
      </c>
      <c r="H25" s="84" t="str">
        <f>IF('調査票（Q5）'!K28="","-",'調査票（Q5）'!K28)</f>
        <v>-</v>
      </c>
      <c r="I25" s="84" t="str">
        <f>IF('調査票（Q5）'!K28=1,"*",IF('調査票（Q5）'!M28="","-",'調査票（Q5）'!M28))</f>
        <v>-</v>
      </c>
      <c r="J25" s="84" t="str">
        <f>IF('調査票（Q5）'!K28=1,"*",IF(OR('調査票（Q5）'!M28=1,'調査票（Q5）'!M28=2,'調査票（Q5）'!M28=9),"*",IF('調査票（Q5）'!R28="","-",'調査票（Q5）'!R28)))</f>
        <v>-</v>
      </c>
      <c r="K25" s="84" t="str">
        <f>IF('調査票（Q5）'!K28=1,"*",IF(OR('調査票（Q5）'!M28=1,'調査票（Q5）'!M28=2,'調査票（Q5）'!M28=9),"*",IF('調査票（Q5）'!T28="","-",'調査票（Q5）'!T28)))</f>
        <v>-</v>
      </c>
    </row>
    <row r="26" spans="1:11">
      <c r="A26" s="87" t="str">
        <f>IF(SUM(C26:K26)=0,"",22)</f>
        <v/>
      </c>
      <c r="B26" s="84" t="str">
        <f>IF(COUNTIF(転記作業用!$A$6:$B$6,"&lt;&gt;0")&gt;1,"",IF(転記作業用!$C$6=0,"-",転記作業用!$C$6))</f>
        <v>-</v>
      </c>
      <c r="C26" s="84" t="str">
        <f>IF('調査票（Q5）'!B29="","-",'調査票（Q5）'!B29)</f>
        <v>-</v>
      </c>
      <c r="D26" s="84" t="str">
        <f>IF('調査票（Q5）'!E29="","-",'調査票（Q5）'!E29)</f>
        <v>-</v>
      </c>
      <c r="E26" s="84" t="str">
        <f>IF('調査票（Q5）'!G29="","-",'調査票（Q5）'!G29)</f>
        <v>-</v>
      </c>
      <c r="F26" s="84" t="str">
        <f>IF('調査票（Q5）'!H29="","-",'調査票（Q5）'!H29)</f>
        <v>-</v>
      </c>
      <c r="G26" s="84" t="str">
        <f>IF('調査票（Q5）'!I29="","-",'調査票（Q5）'!I29)</f>
        <v>-</v>
      </c>
      <c r="H26" s="84" t="str">
        <f>IF('調査票（Q5）'!K29="","-",'調査票（Q5）'!K29)</f>
        <v>-</v>
      </c>
      <c r="I26" s="84" t="str">
        <f>IF('調査票（Q5）'!K29=1,"*",IF('調査票（Q5）'!M29="","-",'調査票（Q5）'!M29))</f>
        <v>-</v>
      </c>
      <c r="J26" s="84" t="str">
        <f>IF('調査票（Q5）'!K29=1,"*",IF(OR('調査票（Q5）'!M29=1,'調査票（Q5）'!M29=2,'調査票（Q5）'!M29=9),"*",IF('調査票（Q5）'!R29="","-",'調査票（Q5）'!R29)))</f>
        <v>-</v>
      </c>
      <c r="K26" s="84" t="str">
        <f>IF('調査票（Q5）'!K29=1,"*",IF(OR('調査票（Q5）'!M29=1,'調査票（Q5）'!M29=2,'調査票（Q5）'!M29=9),"*",IF('調査票（Q5）'!T29="","-",'調査票（Q5）'!T29)))</f>
        <v>-</v>
      </c>
    </row>
    <row r="27" spans="1:11">
      <c r="A27" s="87" t="str">
        <f>IF(SUM(C27:K27)=0,"",23)</f>
        <v/>
      </c>
      <c r="B27" s="84" t="str">
        <f>IF(COUNTIF(転記作業用!$A$6:$B$6,"&lt;&gt;0")&gt;1,"",IF(転記作業用!$C$6=0,"-",転記作業用!$C$6))</f>
        <v>-</v>
      </c>
      <c r="C27" s="84" t="str">
        <f>IF('調査票（Q5）'!B30="","-",'調査票（Q5）'!B30)</f>
        <v>-</v>
      </c>
      <c r="D27" s="84" t="str">
        <f>IF('調査票（Q5）'!E30="","-",'調査票（Q5）'!E30)</f>
        <v>-</v>
      </c>
      <c r="E27" s="84" t="str">
        <f>IF('調査票（Q5）'!G30="","-",'調査票（Q5）'!G30)</f>
        <v>-</v>
      </c>
      <c r="F27" s="84" t="str">
        <f>IF('調査票（Q5）'!H30="","-",'調査票（Q5）'!H30)</f>
        <v>-</v>
      </c>
      <c r="G27" s="84" t="str">
        <f>IF('調査票（Q5）'!I30="","-",'調査票（Q5）'!I30)</f>
        <v>-</v>
      </c>
      <c r="H27" s="84" t="str">
        <f>IF('調査票（Q5）'!K30="","-",'調査票（Q5）'!K30)</f>
        <v>-</v>
      </c>
      <c r="I27" s="84" t="str">
        <f>IF('調査票（Q5）'!K30=1,"*",IF('調査票（Q5）'!M30="","-",'調査票（Q5）'!M30))</f>
        <v>-</v>
      </c>
      <c r="J27" s="84" t="str">
        <f>IF('調査票（Q5）'!K30=1,"*",IF(OR('調査票（Q5）'!M30=1,'調査票（Q5）'!M30=2,'調査票（Q5）'!M30=9),"*",IF('調査票（Q5）'!R30="","-",'調査票（Q5）'!R30)))</f>
        <v>-</v>
      </c>
      <c r="K27" s="84" t="str">
        <f>IF('調査票（Q5）'!K30=1,"*",IF(OR('調査票（Q5）'!M30=1,'調査票（Q5）'!M30=2,'調査票（Q5）'!M30=9),"*",IF('調査票（Q5）'!T30="","-",'調査票（Q5）'!T30)))</f>
        <v>-</v>
      </c>
    </row>
    <row r="28" spans="1:11">
      <c r="A28" s="87" t="str">
        <f>IF(SUM(C28:K28)=0,"",24)</f>
        <v/>
      </c>
      <c r="B28" s="84" t="str">
        <f>IF(COUNTIF(転記作業用!$A$6:$B$6,"&lt;&gt;0")&gt;1,"",IF(転記作業用!$C$6=0,"-",転記作業用!$C$6))</f>
        <v>-</v>
      </c>
      <c r="C28" s="84" t="str">
        <f>IF('調査票（Q5）'!B31="","-",'調査票（Q5）'!B31)</f>
        <v>-</v>
      </c>
      <c r="D28" s="84" t="str">
        <f>IF('調査票（Q5）'!E31="","-",'調査票（Q5）'!E31)</f>
        <v>-</v>
      </c>
      <c r="E28" s="84" t="str">
        <f>IF('調査票（Q5）'!G31="","-",'調査票（Q5）'!G31)</f>
        <v>-</v>
      </c>
      <c r="F28" s="84" t="str">
        <f>IF('調査票（Q5）'!H31="","-",'調査票（Q5）'!H31)</f>
        <v>-</v>
      </c>
      <c r="G28" s="84" t="str">
        <f>IF('調査票（Q5）'!I31="","-",'調査票（Q5）'!I31)</f>
        <v>-</v>
      </c>
      <c r="H28" s="84" t="str">
        <f>IF('調査票（Q5）'!K31="","-",'調査票（Q5）'!K31)</f>
        <v>-</v>
      </c>
      <c r="I28" s="84" t="str">
        <f>IF('調査票（Q5）'!K31=1,"*",IF('調査票（Q5）'!M31="","-",'調査票（Q5）'!M31))</f>
        <v>-</v>
      </c>
      <c r="J28" s="84" t="str">
        <f>IF('調査票（Q5）'!K31=1,"*",IF(OR('調査票（Q5）'!M31=1,'調査票（Q5）'!M31=2,'調査票（Q5）'!M31=9),"*",IF('調査票（Q5）'!R31="","-",'調査票（Q5）'!R31)))</f>
        <v>-</v>
      </c>
      <c r="K28" s="84" t="str">
        <f>IF('調査票（Q5）'!K31=1,"*",IF(OR('調査票（Q5）'!M31=1,'調査票（Q5）'!M31=2,'調査票（Q5）'!M31=9),"*",IF('調査票（Q5）'!T31="","-",'調査票（Q5）'!T31)))</f>
        <v>-</v>
      </c>
    </row>
    <row r="29" spans="1:11">
      <c r="A29" s="87" t="str">
        <f>IF(SUM(C29:K29)=0,"",25)</f>
        <v/>
      </c>
      <c r="B29" s="84" t="str">
        <f>IF(COUNTIF(転記作業用!$A$6:$B$6,"&lt;&gt;0")&gt;1,"",IF(転記作業用!$C$6=0,"-",転記作業用!$C$6))</f>
        <v>-</v>
      </c>
      <c r="C29" s="84" t="str">
        <f>IF('調査票（Q5）'!B32="","-",'調査票（Q5）'!B32)</f>
        <v>-</v>
      </c>
      <c r="D29" s="84" t="str">
        <f>IF('調査票（Q5）'!E32="","-",'調査票（Q5）'!E32)</f>
        <v>-</v>
      </c>
      <c r="E29" s="84" t="str">
        <f>IF('調査票（Q5）'!G32="","-",'調査票（Q5）'!G32)</f>
        <v>-</v>
      </c>
      <c r="F29" s="84" t="str">
        <f>IF('調査票（Q5）'!H32="","-",'調査票（Q5）'!H32)</f>
        <v>-</v>
      </c>
      <c r="G29" s="84" t="str">
        <f>IF('調査票（Q5）'!I32="","-",'調査票（Q5）'!I32)</f>
        <v>-</v>
      </c>
      <c r="H29" s="84" t="str">
        <f>IF('調査票（Q5）'!K32="","-",'調査票（Q5）'!K32)</f>
        <v>-</v>
      </c>
      <c r="I29" s="84" t="str">
        <f>IF('調査票（Q5）'!K32=1,"*",IF('調査票（Q5）'!M32="","-",'調査票（Q5）'!M32))</f>
        <v>-</v>
      </c>
      <c r="J29" s="84" t="str">
        <f>IF('調査票（Q5）'!K32=1,"*",IF(OR('調査票（Q5）'!M32=1,'調査票（Q5）'!M32=2,'調査票（Q5）'!M32=9),"*",IF('調査票（Q5）'!R32="","-",'調査票（Q5）'!R32)))</f>
        <v>-</v>
      </c>
      <c r="K29" s="84" t="str">
        <f>IF('調査票（Q5）'!K32=1,"*",IF(OR('調査票（Q5）'!M32=1,'調査票（Q5）'!M32=2,'調査票（Q5）'!M32=9),"*",IF('調査票（Q5）'!T32="","-",'調査票（Q5）'!T32)))</f>
        <v>-</v>
      </c>
    </row>
    <row r="30" spans="1:11">
      <c r="A30" s="87" t="str">
        <f>IF(SUM(C30:K30)=0,"",26)</f>
        <v/>
      </c>
      <c r="B30" s="84" t="str">
        <f>IF(COUNTIF(転記作業用!$A$6:$B$6,"&lt;&gt;0")&gt;1,"",IF(転記作業用!$C$6=0,"-",転記作業用!$C$6))</f>
        <v>-</v>
      </c>
      <c r="C30" s="84" t="str">
        <f>IF('調査票（Q5）'!B33="","-",'調査票（Q5）'!B33)</f>
        <v>-</v>
      </c>
      <c r="D30" s="84" t="str">
        <f>IF('調査票（Q5）'!E33="","-",'調査票（Q5）'!E33)</f>
        <v>-</v>
      </c>
      <c r="E30" s="84" t="str">
        <f>IF('調査票（Q5）'!G33="","-",'調査票（Q5）'!G33)</f>
        <v>-</v>
      </c>
      <c r="F30" s="84" t="str">
        <f>IF('調査票（Q5）'!H33="","-",'調査票（Q5）'!H33)</f>
        <v>-</v>
      </c>
      <c r="G30" s="84" t="str">
        <f>IF('調査票（Q5）'!I33="","-",'調査票（Q5）'!I33)</f>
        <v>-</v>
      </c>
      <c r="H30" s="84" t="str">
        <f>IF('調査票（Q5）'!K33="","-",'調査票（Q5）'!K33)</f>
        <v>-</v>
      </c>
      <c r="I30" s="84" t="str">
        <f>IF('調査票（Q5）'!K33=1,"*",IF('調査票（Q5）'!M33="","-",'調査票（Q5）'!M33))</f>
        <v>-</v>
      </c>
      <c r="J30" s="84" t="str">
        <f>IF('調査票（Q5）'!K33=1,"*",IF(OR('調査票（Q5）'!M33=1,'調査票（Q5）'!M33=2,'調査票（Q5）'!M33=9),"*",IF('調査票（Q5）'!R33="","-",'調査票（Q5）'!R33)))</f>
        <v>-</v>
      </c>
      <c r="K30" s="84" t="str">
        <f>IF('調査票（Q5）'!K33=1,"*",IF(OR('調査票（Q5）'!M33=1,'調査票（Q5）'!M33=2,'調査票（Q5）'!M33=9),"*",IF('調査票（Q5）'!T33="","-",'調査票（Q5）'!T33)))</f>
        <v>-</v>
      </c>
    </row>
    <row r="31" spans="1:11">
      <c r="A31" s="87" t="str">
        <f>IF(SUM(C31:K31)=0,"",27)</f>
        <v/>
      </c>
      <c r="B31" s="84" t="str">
        <f>IF(COUNTIF(転記作業用!$A$6:$B$6,"&lt;&gt;0")&gt;1,"",IF(転記作業用!$C$6=0,"-",転記作業用!$C$6))</f>
        <v>-</v>
      </c>
      <c r="C31" s="84" t="str">
        <f>IF('調査票（Q5）'!B34="","-",'調査票（Q5）'!B34)</f>
        <v>-</v>
      </c>
      <c r="D31" s="84" t="str">
        <f>IF('調査票（Q5）'!E34="","-",'調査票（Q5）'!E34)</f>
        <v>-</v>
      </c>
      <c r="E31" s="84" t="str">
        <f>IF('調査票（Q5）'!G34="","-",'調査票（Q5）'!G34)</f>
        <v>-</v>
      </c>
      <c r="F31" s="84" t="str">
        <f>IF('調査票（Q5）'!H34="","-",'調査票（Q5）'!H34)</f>
        <v>-</v>
      </c>
      <c r="G31" s="84" t="str">
        <f>IF('調査票（Q5）'!I34="","-",'調査票（Q5）'!I34)</f>
        <v>-</v>
      </c>
      <c r="H31" s="84" t="str">
        <f>IF('調査票（Q5）'!K34="","-",'調査票（Q5）'!K34)</f>
        <v>-</v>
      </c>
      <c r="I31" s="84" t="str">
        <f>IF('調査票（Q5）'!K34=1,"*",IF('調査票（Q5）'!M34="","-",'調査票（Q5）'!M34))</f>
        <v>-</v>
      </c>
      <c r="J31" s="84" t="str">
        <f>IF('調査票（Q5）'!K34=1,"*",IF(OR('調査票（Q5）'!M34=1,'調査票（Q5）'!M34=2,'調査票（Q5）'!M34=9),"*",IF('調査票（Q5）'!R34="","-",'調査票（Q5）'!R34)))</f>
        <v>-</v>
      </c>
      <c r="K31" s="84" t="str">
        <f>IF('調査票（Q5）'!K34=1,"*",IF(OR('調査票（Q5）'!M34=1,'調査票（Q5）'!M34=2,'調査票（Q5）'!M34=9),"*",IF('調査票（Q5）'!T34="","-",'調査票（Q5）'!T34)))</f>
        <v>-</v>
      </c>
    </row>
    <row r="32" spans="1:11">
      <c r="A32" s="87" t="str">
        <f>IF(SUM(C32:K32)=0,"",28)</f>
        <v/>
      </c>
      <c r="B32" s="84" t="str">
        <f>IF(COUNTIF(転記作業用!$A$6:$B$6,"&lt;&gt;0")&gt;1,"",IF(転記作業用!$C$6=0,"-",転記作業用!$C$6))</f>
        <v>-</v>
      </c>
      <c r="C32" s="84" t="str">
        <f>IF('調査票（Q5）'!B35="","-",'調査票（Q5）'!B35)</f>
        <v>-</v>
      </c>
      <c r="D32" s="84" t="str">
        <f>IF('調査票（Q5）'!E35="","-",'調査票（Q5）'!E35)</f>
        <v>-</v>
      </c>
      <c r="E32" s="84" t="str">
        <f>IF('調査票（Q5）'!G35="","-",'調査票（Q5）'!G35)</f>
        <v>-</v>
      </c>
      <c r="F32" s="84" t="str">
        <f>IF('調査票（Q5）'!H35="","-",'調査票（Q5）'!H35)</f>
        <v>-</v>
      </c>
      <c r="G32" s="84" t="str">
        <f>IF('調査票（Q5）'!I35="","-",'調査票（Q5）'!I35)</f>
        <v>-</v>
      </c>
      <c r="H32" s="84" t="str">
        <f>IF('調査票（Q5）'!K35="","-",'調査票（Q5）'!K35)</f>
        <v>-</v>
      </c>
      <c r="I32" s="84" t="str">
        <f>IF('調査票（Q5）'!K35=1,"*",IF('調査票（Q5）'!M35="","-",'調査票（Q5）'!M35))</f>
        <v>-</v>
      </c>
      <c r="J32" s="84" t="str">
        <f>IF('調査票（Q5）'!K35=1,"*",IF(OR('調査票（Q5）'!M35=1,'調査票（Q5）'!M35=2,'調査票（Q5）'!M35=9),"*",IF('調査票（Q5）'!R35="","-",'調査票（Q5）'!R35)))</f>
        <v>-</v>
      </c>
      <c r="K32" s="84" t="str">
        <f>IF('調査票（Q5）'!K35=1,"*",IF(OR('調査票（Q5）'!M35=1,'調査票（Q5）'!M35=2,'調査票（Q5）'!M35=9),"*",IF('調査票（Q5）'!T35="","-",'調査票（Q5）'!T35)))</f>
        <v>-</v>
      </c>
    </row>
    <row r="33" spans="1:11">
      <c r="A33" s="87" t="str">
        <f>IF(SUM(C33:K33)=0,"",29)</f>
        <v/>
      </c>
      <c r="B33" s="84" t="str">
        <f>IF(COUNTIF(転記作業用!$A$6:$B$6,"&lt;&gt;0")&gt;1,"",IF(転記作業用!$C$6=0,"-",転記作業用!$C$6))</f>
        <v>-</v>
      </c>
      <c r="C33" s="84" t="str">
        <f>IF('調査票（Q5）'!B36="","-",'調査票（Q5）'!B36)</f>
        <v>-</v>
      </c>
      <c r="D33" s="84" t="str">
        <f>IF('調査票（Q5）'!E36="","-",'調査票（Q5）'!E36)</f>
        <v>-</v>
      </c>
      <c r="E33" s="84" t="str">
        <f>IF('調査票（Q5）'!G36="","-",'調査票（Q5）'!G36)</f>
        <v>-</v>
      </c>
      <c r="F33" s="84" t="str">
        <f>IF('調査票（Q5）'!H36="","-",'調査票（Q5）'!H36)</f>
        <v>-</v>
      </c>
      <c r="G33" s="84" t="str">
        <f>IF('調査票（Q5）'!I36="","-",'調査票（Q5）'!I36)</f>
        <v>-</v>
      </c>
      <c r="H33" s="84" t="str">
        <f>IF('調査票（Q5）'!K36="","-",'調査票（Q5）'!K36)</f>
        <v>-</v>
      </c>
      <c r="I33" s="84" t="str">
        <f>IF('調査票（Q5）'!K36=1,"*",IF('調査票（Q5）'!M36="","-",'調査票（Q5）'!M36))</f>
        <v>-</v>
      </c>
      <c r="J33" s="84" t="str">
        <f>IF('調査票（Q5）'!K36=1,"*",IF(OR('調査票（Q5）'!M36=1,'調査票（Q5）'!M36=2,'調査票（Q5）'!M36=9),"*",IF('調査票（Q5）'!R36="","-",'調査票（Q5）'!R36)))</f>
        <v>-</v>
      </c>
      <c r="K33" s="84" t="str">
        <f>IF('調査票（Q5）'!K36=1,"*",IF(OR('調査票（Q5）'!M36=1,'調査票（Q5）'!M36=2,'調査票（Q5）'!M36=9),"*",IF('調査票（Q5）'!T36="","-",'調査票（Q5）'!T36)))</f>
        <v>-</v>
      </c>
    </row>
    <row r="34" spans="1:11">
      <c r="A34" s="87" t="str">
        <f>IF(SUM(C34:K34)=0,"",30)</f>
        <v/>
      </c>
      <c r="B34" s="84" t="str">
        <f>IF(COUNTIF(転記作業用!$A$6:$B$6,"&lt;&gt;0")&gt;1,"",IF(転記作業用!$C$6=0,"-",転記作業用!$C$6))</f>
        <v>-</v>
      </c>
      <c r="C34" s="84" t="str">
        <f>IF('調査票（Q5）'!B37="","-",'調査票（Q5）'!B37)</f>
        <v>-</v>
      </c>
      <c r="D34" s="84" t="str">
        <f>IF('調査票（Q5）'!E37="","-",'調査票（Q5）'!E37)</f>
        <v>-</v>
      </c>
      <c r="E34" s="84" t="str">
        <f>IF('調査票（Q5）'!G37="","-",'調査票（Q5）'!G37)</f>
        <v>-</v>
      </c>
      <c r="F34" s="84" t="str">
        <f>IF('調査票（Q5）'!H37="","-",'調査票（Q5）'!H37)</f>
        <v>-</v>
      </c>
      <c r="G34" s="84" t="str">
        <f>IF('調査票（Q5）'!I37="","-",'調査票（Q5）'!I37)</f>
        <v>-</v>
      </c>
      <c r="H34" s="84" t="str">
        <f>IF('調査票（Q5）'!K37="","-",'調査票（Q5）'!K37)</f>
        <v>-</v>
      </c>
      <c r="I34" s="84" t="str">
        <f>IF('調査票（Q5）'!K37=1,"*",IF('調査票（Q5）'!M37="","-",'調査票（Q5）'!M37))</f>
        <v>-</v>
      </c>
      <c r="J34" s="84" t="str">
        <f>IF('調査票（Q5）'!K37=1,"*",IF(OR('調査票（Q5）'!M37=1,'調査票（Q5）'!M37=2,'調査票（Q5）'!M37=9),"*",IF('調査票（Q5）'!R37="","-",'調査票（Q5）'!R37)))</f>
        <v>-</v>
      </c>
      <c r="K34" s="84" t="str">
        <f>IF('調査票（Q5）'!K37=1,"*",IF(OR('調査票（Q5）'!M37=1,'調査票（Q5）'!M37=2,'調査票（Q5）'!M37=9),"*",IF('調査票（Q5）'!T37="","-",'調査票（Q5）'!T37)))</f>
        <v>-</v>
      </c>
    </row>
    <row r="35" spans="1:11">
      <c r="A35" s="87" t="str">
        <f>IF(SUM(C35:K35)=0,"",31)</f>
        <v/>
      </c>
      <c r="B35" s="84" t="str">
        <f>IF(COUNTIF(転記作業用!$A$6:$B$6,"&lt;&gt;0")&gt;1,"",IF(転記作業用!$C$6=0,"-",転記作業用!$C$6))</f>
        <v>-</v>
      </c>
      <c r="C35" s="84" t="str">
        <f>IF('調査票（Q5）'!B38="","-",'調査票（Q5）'!B38)</f>
        <v>-</v>
      </c>
      <c r="D35" s="84" t="str">
        <f>IF('調査票（Q5）'!E38="","-",'調査票（Q5）'!E38)</f>
        <v>-</v>
      </c>
      <c r="E35" s="84" t="str">
        <f>IF('調査票（Q5）'!G38="","-",'調査票（Q5）'!G38)</f>
        <v>-</v>
      </c>
      <c r="F35" s="84" t="str">
        <f>IF('調査票（Q5）'!H38="","-",'調査票（Q5）'!H38)</f>
        <v>-</v>
      </c>
      <c r="G35" s="84" t="str">
        <f>IF('調査票（Q5）'!I38="","-",'調査票（Q5）'!I38)</f>
        <v>-</v>
      </c>
      <c r="H35" s="84" t="str">
        <f>IF('調査票（Q5）'!K38="","-",'調査票（Q5）'!K38)</f>
        <v>-</v>
      </c>
      <c r="I35" s="84" t="str">
        <f>IF('調査票（Q5）'!K38=1,"*",IF('調査票（Q5）'!M38="","-",'調査票（Q5）'!M38))</f>
        <v>-</v>
      </c>
      <c r="J35" s="84" t="str">
        <f>IF('調査票（Q5）'!K38=1,"*",IF(OR('調査票（Q5）'!M38=1,'調査票（Q5）'!M38=2,'調査票（Q5）'!M38=9),"*",IF('調査票（Q5）'!R38="","-",'調査票（Q5）'!R38)))</f>
        <v>-</v>
      </c>
      <c r="K35" s="84" t="str">
        <f>IF('調査票（Q5）'!K38=1,"*",IF(OR('調査票（Q5）'!M38=1,'調査票（Q5）'!M38=2,'調査票（Q5）'!M38=9),"*",IF('調査票（Q5）'!T38="","-",'調査票（Q5）'!T38)))</f>
        <v>-</v>
      </c>
    </row>
    <row r="36" spans="1:11">
      <c r="A36" s="87" t="str">
        <f>IF(SUM(C36:K36)=0,"",32)</f>
        <v/>
      </c>
      <c r="B36" s="84" t="str">
        <f>IF(COUNTIF(転記作業用!$A$6:$B$6,"&lt;&gt;0")&gt;1,"",IF(転記作業用!$C$6=0,"-",転記作業用!$C$6))</f>
        <v>-</v>
      </c>
      <c r="C36" s="84" t="str">
        <f>IF('調査票（Q5）'!B39="","-",'調査票（Q5）'!B39)</f>
        <v>-</v>
      </c>
      <c r="D36" s="84" t="str">
        <f>IF('調査票（Q5）'!E39="","-",'調査票（Q5）'!E39)</f>
        <v>-</v>
      </c>
      <c r="E36" s="84" t="str">
        <f>IF('調査票（Q5）'!G39="","-",'調査票（Q5）'!G39)</f>
        <v>-</v>
      </c>
      <c r="F36" s="84" t="str">
        <f>IF('調査票（Q5）'!H39="","-",'調査票（Q5）'!H39)</f>
        <v>-</v>
      </c>
      <c r="G36" s="84" t="str">
        <f>IF('調査票（Q5）'!I39="","-",'調査票（Q5）'!I39)</f>
        <v>-</v>
      </c>
      <c r="H36" s="84" t="str">
        <f>IF('調査票（Q5）'!K39="","-",'調査票（Q5）'!K39)</f>
        <v>-</v>
      </c>
      <c r="I36" s="84" t="str">
        <f>IF('調査票（Q5）'!K39=1,"*",IF('調査票（Q5）'!M39="","-",'調査票（Q5）'!M39))</f>
        <v>-</v>
      </c>
      <c r="J36" s="84" t="str">
        <f>IF('調査票（Q5）'!K39=1,"*",IF(OR('調査票（Q5）'!M39=1,'調査票（Q5）'!M39=2,'調査票（Q5）'!M39=9),"*",IF('調査票（Q5）'!R39="","-",'調査票（Q5）'!R39)))</f>
        <v>-</v>
      </c>
      <c r="K36" s="84" t="str">
        <f>IF('調査票（Q5）'!K39=1,"*",IF(OR('調査票（Q5）'!M39=1,'調査票（Q5）'!M39=2,'調査票（Q5）'!M39=9),"*",IF('調査票（Q5）'!T39="","-",'調査票（Q5）'!T39)))</f>
        <v>-</v>
      </c>
    </row>
    <row r="37" spans="1:11">
      <c r="A37" s="87" t="str">
        <f>IF(SUM(C37:K37)=0,"",33)</f>
        <v/>
      </c>
      <c r="B37" s="84" t="str">
        <f>IF(COUNTIF(転記作業用!$A$6:$B$6,"&lt;&gt;0")&gt;1,"",IF(転記作業用!$C$6=0,"-",転記作業用!$C$6))</f>
        <v>-</v>
      </c>
      <c r="C37" s="84" t="str">
        <f>IF('調査票（Q5）'!B40="","-",'調査票（Q5）'!B40)</f>
        <v>-</v>
      </c>
      <c r="D37" s="84" t="str">
        <f>IF('調査票（Q5）'!E40="","-",'調査票（Q5）'!E40)</f>
        <v>-</v>
      </c>
      <c r="E37" s="84" t="str">
        <f>IF('調査票（Q5）'!G40="","-",'調査票（Q5）'!G40)</f>
        <v>-</v>
      </c>
      <c r="F37" s="84" t="str">
        <f>IF('調査票（Q5）'!H40="","-",'調査票（Q5）'!H40)</f>
        <v>-</v>
      </c>
      <c r="G37" s="84" t="str">
        <f>IF('調査票（Q5）'!I40="","-",'調査票（Q5）'!I40)</f>
        <v>-</v>
      </c>
      <c r="H37" s="84" t="str">
        <f>IF('調査票（Q5）'!K40="","-",'調査票（Q5）'!K40)</f>
        <v>-</v>
      </c>
      <c r="I37" s="84" t="str">
        <f>IF('調査票（Q5）'!K40=1,"*",IF('調査票（Q5）'!M40="","-",'調査票（Q5）'!M40))</f>
        <v>-</v>
      </c>
      <c r="J37" s="84" t="str">
        <f>IF('調査票（Q5）'!K40=1,"*",IF(OR('調査票（Q5）'!M40=1,'調査票（Q5）'!M40=2,'調査票（Q5）'!M40=9),"*",IF('調査票（Q5）'!R40="","-",'調査票（Q5）'!R40)))</f>
        <v>-</v>
      </c>
      <c r="K37" s="84" t="str">
        <f>IF('調査票（Q5）'!K40=1,"*",IF(OR('調査票（Q5）'!M40=1,'調査票（Q5）'!M40=2,'調査票（Q5）'!M40=9),"*",IF('調査票（Q5）'!T40="","-",'調査票（Q5）'!T40)))</f>
        <v>-</v>
      </c>
    </row>
    <row r="38" spans="1:11">
      <c r="A38" s="87" t="str">
        <f>IF(SUM(C38:K38)=0,"",34)</f>
        <v/>
      </c>
      <c r="B38" s="84" t="str">
        <f>IF(COUNTIF(転記作業用!$A$6:$B$6,"&lt;&gt;0")&gt;1,"",IF(転記作業用!$C$6=0,"-",転記作業用!$C$6))</f>
        <v>-</v>
      </c>
      <c r="C38" s="84" t="str">
        <f>IF('調査票（Q5）'!B41="","-",'調査票（Q5）'!B41)</f>
        <v>-</v>
      </c>
      <c r="D38" s="84" t="str">
        <f>IF('調査票（Q5）'!E41="","-",'調査票（Q5）'!E41)</f>
        <v>-</v>
      </c>
      <c r="E38" s="84" t="str">
        <f>IF('調査票（Q5）'!G41="","-",'調査票（Q5）'!G41)</f>
        <v>-</v>
      </c>
      <c r="F38" s="84" t="str">
        <f>IF('調査票（Q5）'!H41="","-",'調査票（Q5）'!H41)</f>
        <v>-</v>
      </c>
      <c r="G38" s="84" t="str">
        <f>IF('調査票（Q5）'!I41="","-",'調査票（Q5）'!I41)</f>
        <v>-</v>
      </c>
      <c r="H38" s="84" t="str">
        <f>IF('調査票（Q5）'!K41="","-",'調査票（Q5）'!K41)</f>
        <v>-</v>
      </c>
      <c r="I38" s="84" t="str">
        <f>IF('調査票（Q5）'!K41=1,"*",IF('調査票（Q5）'!M41="","-",'調査票（Q5）'!M41))</f>
        <v>-</v>
      </c>
      <c r="J38" s="84" t="str">
        <f>IF('調査票（Q5）'!K41=1,"*",IF(OR('調査票（Q5）'!M41=1,'調査票（Q5）'!M41=2,'調査票（Q5）'!M41=9),"*",IF('調査票（Q5）'!R41="","-",'調査票（Q5）'!R41)))</f>
        <v>-</v>
      </c>
      <c r="K38" s="84" t="str">
        <f>IF('調査票（Q5）'!K41=1,"*",IF(OR('調査票（Q5）'!M41=1,'調査票（Q5）'!M41=2,'調査票（Q5）'!M41=9),"*",IF('調査票（Q5）'!T41="","-",'調査票（Q5）'!T41)))</f>
        <v>-</v>
      </c>
    </row>
    <row r="39" spans="1:11">
      <c r="A39" s="87" t="str">
        <f>IF(SUM(C39:K39)=0,"",35)</f>
        <v/>
      </c>
      <c r="B39" s="84" t="str">
        <f>IF(COUNTIF(転記作業用!$A$6:$B$6,"&lt;&gt;0")&gt;1,"",IF(転記作業用!$C$6=0,"-",転記作業用!$C$6))</f>
        <v>-</v>
      </c>
      <c r="C39" s="84" t="str">
        <f>IF('調査票（Q5）'!B42="","-",'調査票（Q5）'!B42)</f>
        <v>-</v>
      </c>
      <c r="D39" s="84" t="str">
        <f>IF('調査票（Q5）'!E42="","-",'調査票（Q5）'!E42)</f>
        <v>-</v>
      </c>
      <c r="E39" s="84" t="str">
        <f>IF('調査票（Q5）'!G42="","-",'調査票（Q5）'!G42)</f>
        <v>-</v>
      </c>
      <c r="F39" s="84" t="str">
        <f>IF('調査票（Q5）'!H42="","-",'調査票（Q5）'!H42)</f>
        <v>-</v>
      </c>
      <c r="G39" s="84" t="str">
        <f>IF('調査票（Q5）'!I42="","-",'調査票（Q5）'!I42)</f>
        <v>-</v>
      </c>
      <c r="H39" s="84" t="str">
        <f>IF('調査票（Q5）'!K42="","-",'調査票（Q5）'!K42)</f>
        <v>-</v>
      </c>
      <c r="I39" s="84" t="str">
        <f>IF('調査票（Q5）'!K42=1,"*",IF('調査票（Q5）'!M42="","-",'調査票（Q5）'!M42))</f>
        <v>-</v>
      </c>
      <c r="J39" s="84" t="str">
        <f>IF('調査票（Q5）'!K42=1,"*",IF(OR('調査票（Q5）'!M42=1,'調査票（Q5）'!M42=2,'調査票（Q5）'!M42=9),"*",IF('調査票（Q5）'!R42="","-",'調査票（Q5）'!R42)))</f>
        <v>-</v>
      </c>
      <c r="K39" s="84" t="str">
        <f>IF('調査票（Q5）'!K42=1,"*",IF(OR('調査票（Q5）'!M42=1,'調査票（Q5）'!M42=2,'調査票（Q5）'!M42=9),"*",IF('調査票（Q5）'!T42="","-",'調査票（Q5）'!T42)))</f>
        <v>-</v>
      </c>
    </row>
    <row r="40" spans="1:11">
      <c r="A40" s="87" t="str">
        <f>IF(SUM(C40:K40)=0,"",36)</f>
        <v/>
      </c>
      <c r="B40" s="84" t="str">
        <f>IF(COUNTIF(転記作業用!$A$6:$B$6,"&lt;&gt;0")&gt;1,"",IF(転記作業用!$C$6=0,"-",転記作業用!$C$6))</f>
        <v>-</v>
      </c>
      <c r="C40" s="84" t="str">
        <f>IF('調査票（Q5）'!B43="","-",'調査票（Q5）'!B43)</f>
        <v>-</v>
      </c>
      <c r="D40" s="84" t="str">
        <f>IF('調査票（Q5）'!E43="","-",'調査票（Q5）'!E43)</f>
        <v>-</v>
      </c>
      <c r="E40" s="84" t="str">
        <f>IF('調査票（Q5）'!G43="","-",'調査票（Q5）'!G43)</f>
        <v>-</v>
      </c>
      <c r="F40" s="84" t="str">
        <f>IF('調査票（Q5）'!H43="","-",'調査票（Q5）'!H43)</f>
        <v>-</v>
      </c>
      <c r="G40" s="84" t="str">
        <f>IF('調査票（Q5）'!I43="","-",'調査票（Q5）'!I43)</f>
        <v>-</v>
      </c>
      <c r="H40" s="84" t="str">
        <f>IF('調査票（Q5）'!K43="","-",'調査票（Q5）'!K43)</f>
        <v>-</v>
      </c>
      <c r="I40" s="84" t="str">
        <f>IF('調査票（Q5）'!K43=1,"*",IF('調査票（Q5）'!M43="","-",'調査票（Q5）'!M43))</f>
        <v>-</v>
      </c>
      <c r="J40" s="84" t="str">
        <f>IF('調査票（Q5）'!K43=1,"*",IF(OR('調査票（Q5）'!M43=1,'調査票（Q5）'!M43=2,'調査票（Q5）'!M43=9),"*",IF('調査票（Q5）'!R43="","-",'調査票（Q5）'!R43)))</f>
        <v>-</v>
      </c>
      <c r="K40" s="84" t="str">
        <f>IF('調査票（Q5）'!K43=1,"*",IF(OR('調査票（Q5）'!M43=1,'調査票（Q5）'!M43=2,'調査票（Q5）'!M43=9),"*",IF('調査票（Q5）'!T43="","-",'調査票（Q5）'!T43)))</f>
        <v>-</v>
      </c>
    </row>
    <row r="41" spans="1:11">
      <c r="A41" s="87" t="str">
        <f>IF(SUM(C41:K41)=0,"",37)</f>
        <v/>
      </c>
      <c r="B41" s="84" t="str">
        <f>IF(COUNTIF(転記作業用!$A$6:$B$6,"&lt;&gt;0")&gt;1,"",IF(転記作業用!$C$6=0,"-",転記作業用!$C$6))</f>
        <v>-</v>
      </c>
      <c r="C41" s="84" t="str">
        <f>IF('調査票（Q5）'!B44="","-",'調査票（Q5）'!B44)</f>
        <v>-</v>
      </c>
      <c r="D41" s="84" t="str">
        <f>IF('調査票（Q5）'!E44="","-",'調査票（Q5）'!E44)</f>
        <v>-</v>
      </c>
      <c r="E41" s="84" t="str">
        <f>IF('調査票（Q5）'!G44="","-",'調査票（Q5）'!G44)</f>
        <v>-</v>
      </c>
      <c r="F41" s="84" t="str">
        <f>IF('調査票（Q5）'!H44="","-",'調査票（Q5）'!H44)</f>
        <v>-</v>
      </c>
      <c r="G41" s="84" t="str">
        <f>IF('調査票（Q5）'!I44="","-",'調査票（Q5）'!I44)</f>
        <v>-</v>
      </c>
      <c r="H41" s="84" t="str">
        <f>IF('調査票（Q5）'!K44="","-",'調査票（Q5）'!K44)</f>
        <v>-</v>
      </c>
      <c r="I41" s="84" t="str">
        <f>IF('調査票（Q5）'!K44=1,"*",IF('調査票（Q5）'!M44="","-",'調査票（Q5）'!M44))</f>
        <v>-</v>
      </c>
      <c r="J41" s="84" t="str">
        <f>IF('調査票（Q5）'!K44=1,"*",IF(OR('調査票（Q5）'!M44=1,'調査票（Q5）'!M44=2,'調査票（Q5）'!M44=9),"*",IF('調査票（Q5）'!R44="","-",'調査票（Q5）'!R44)))</f>
        <v>-</v>
      </c>
      <c r="K41" s="84" t="str">
        <f>IF('調査票（Q5）'!K44=1,"*",IF(OR('調査票（Q5）'!M44=1,'調査票（Q5）'!M44=2,'調査票（Q5）'!M44=9),"*",IF('調査票（Q5）'!T44="","-",'調査票（Q5）'!T44)))</f>
        <v>-</v>
      </c>
    </row>
    <row r="42" spans="1:11">
      <c r="A42" s="87" t="str">
        <f>IF(SUM(C42:K42)=0,"",38)</f>
        <v/>
      </c>
      <c r="B42" s="84" t="str">
        <f>IF(COUNTIF(転記作業用!$A$6:$B$6,"&lt;&gt;0")&gt;1,"",IF(転記作業用!$C$6=0,"-",転記作業用!$C$6))</f>
        <v>-</v>
      </c>
      <c r="C42" s="84" t="str">
        <f>IF('調査票（Q5）'!B45="","-",'調査票（Q5）'!B45)</f>
        <v>-</v>
      </c>
      <c r="D42" s="84" t="str">
        <f>IF('調査票（Q5）'!E45="","-",'調査票（Q5）'!E45)</f>
        <v>-</v>
      </c>
      <c r="E42" s="84" t="str">
        <f>IF('調査票（Q5）'!G45="","-",'調査票（Q5）'!G45)</f>
        <v>-</v>
      </c>
      <c r="F42" s="84" t="str">
        <f>IF('調査票（Q5）'!H45="","-",'調査票（Q5）'!H45)</f>
        <v>-</v>
      </c>
      <c r="G42" s="84" t="str">
        <f>IF('調査票（Q5）'!I45="","-",'調査票（Q5）'!I45)</f>
        <v>-</v>
      </c>
      <c r="H42" s="84" t="str">
        <f>IF('調査票（Q5）'!K45="","-",'調査票（Q5）'!K45)</f>
        <v>-</v>
      </c>
      <c r="I42" s="84" t="str">
        <f>IF('調査票（Q5）'!K45=1,"*",IF('調査票（Q5）'!M45="","-",'調査票（Q5）'!M45))</f>
        <v>-</v>
      </c>
      <c r="J42" s="84" t="str">
        <f>IF('調査票（Q5）'!K45=1,"*",IF(OR('調査票（Q5）'!M45=1,'調査票（Q5）'!M45=2,'調査票（Q5）'!M45=9),"*",IF('調査票（Q5）'!R45="","-",'調査票（Q5）'!R45)))</f>
        <v>-</v>
      </c>
      <c r="K42" s="84" t="str">
        <f>IF('調査票（Q5）'!K45=1,"*",IF(OR('調査票（Q5）'!M45=1,'調査票（Q5）'!M45=2,'調査票（Q5）'!M45=9),"*",IF('調査票（Q5）'!T45="","-",'調査票（Q5）'!T45)))</f>
        <v>-</v>
      </c>
    </row>
    <row r="43" spans="1:11">
      <c r="A43" s="87" t="str">
        <f>IF(SUM(C43:K43)=0,"",39)</f>
        <v/>
      </c>
      <c r="B43" s="84" t="str">
        <f>IF(COUNTIF(転記作業用!$A$6:$B$6,"&lt;&gt;0")&gt;1,"",IF(転記作業用!$C$6=0,"-",転記作業用!$C$6))</f>
        <v>-</v>
      </c>
      <c r="C43" s="84" t="str">
        <f>IF('調査票（Q5）'!B46="","-",'調査票（Q5）'!B46)</f>
        <v>-</v>
      </c>
      <c r="D43" s="84" t="str">
        <f>IF('調査票（Q5）'!E46="","-",'調査票（Q5）'!E46)</f>
        <v>-</v>
      </c>
      <c r="E43" s="84" t="str">
        <f>IF('調査票（Q5）'!G46="","-",'調査票（Q5）'!G46)</f>
        <v>-</v>
      </c>
      <c r="F43" s="84" t="str">
        <f>IF('調査票（Q5）'!H46="","-",'調査票（Q5）'!H46)</f>
        <v>-</v>
      </c>
      <c r="G43" s="84" t="str">
        <f>IF('調査票（Q5）'!I46="","-",'調査票（Q5）'!I46)</f>
        <v>-</v>
      </c>
      <c r="H43" s="84" t="str">
        <f>IF('調査票（Q5）'!K46="","-",'調査票（Q5）'!K46)</f>
        <v>-</v>
      </c>
      <c r="I43" s="84" t="str">
        <f>IF('調査票（Q5）'!K46=1,"*",IF('調査票（Q5）'!M46="","-",'調査票（Q5）'!M46))</f>
        <v>-</v>
      </c>
      <c r="J43" s="84" t="str">
        <f>IF('調査票（Q5）'!K46=1,"*",IF(OR('調査票（Q5）'!M46=1,'調査票（Q5）'!M46=2,'調査票（Q5）'!M46=9),"*",IF('調査票（Q5）'!R46="","-",'調査票（Q5）'!R46)))</f>
        <v>-</v>
      </c>
      <c r="K43" s="84" t="str">
        <f>IF('調査票（Q5）'!K46=1,"*",IF(OR('調査票（Q5）'!M46=1,'調査票（Q5）'!M46=2,'調査票（Q5）'!M46=9),"*",IF('調査票（Q5）'!T46="","-",'調査票（Q5）'!T46)))</f>
        <v>-</v>
      </c>
    </row>
    <row r="44" spans="1:11">
      <c r="A44" s="87" t="str">
        <f>IF(SUM(C44:K44)=0,"",40)</f>
        <v/>
      </c>
      <c r="B44" s="84" t="str">
        <f>IF(COUNTIF(転記作業用!$A$6:$B$6,"&lt;&gt;0")&gt;1,"",IF(転記作業用!$C$6=0,"-",転記作業用!$C$6))</f>
        <v>-</v>
      </c>
      <c r="C44" s="84" t="str">
        <f>IF('調査票（Q5）'!B47="","-",'調査票（Q5）'!B47)</f>
        <v>-</v>
      </c>
      <c r="D44" s="84" t="str">
        <f>IF('調査票（Q5）'!E47="","-",'調査票（Q5）'!E47)</f>
        <v>-</v>
      </c>
      <c r="E44" s="84" t="str">
        <f>IF('調査票（Q5）'!G47="","-",'調査票（Q5）'!G47)</f>
        <v>-</v>
      </c>
      <c r="F44" s="84" t="str">
        <f>IF('調査票（Q5）'!H47="","-",'調査票（Q5）'!H47)</f>
        <v>-</v>
      </c>
      <c r="G44" s="84" t="str">
        <f>IF('調査票（Q5）'!I47="","-",'調査票（Q5）'!I47)</f>
        <v>-</v>
      </c>
      <c r="H44" s="84" t="str">
        <f>IF('調査票（Q5）'!K47="","-",'調査票（Q5）'!K47)</f>
        <v>-</v>
      </c>
      <c r="I44" s="84" t="str">
        <f>IF('調査票（Q5）'!K47=1,"*",IF('調査票（Q5）'!M47="","-",'調査票（Q5）'!M47))</f>
        <v>-</v>
      </c>
      <c r="J44" s="84" t="str">
        <f>IF('調査票（Q5）'!K47=1,"*",IF(OR('調査票（Q5）'!M47=1,'調査票（Q5）'!M47=2,'調査票（Q5）'!M47=9),"*",IF('調査票（Q5）'!R47="","-",'調査票（Q5）'!R47)))</f>
        <v>-</v>
      </c>
      <c r="K44" s="84" t="str">
        <f>IF('調査票（Q5）'!K47=1,"*",IF(OR('調査票（Q5）'!M47=1,'調査票（Q5）'!M47=2,'調査票（Q5）'!M47=9),"*",IF('調査票（Q5）'!T47="","-",'調査票（Q5）'!T47)))</f>
        <v>-</v>
      </c>
    </row>
    <row r="45" spans="1:11">
      <c r="A45" s="87" t="str">
        <f>IF(SUM(C45:K45)=0,"",41)</f>
        <v/>
      </c>
      <c r="B45" s="84" t="str">
        <f>IF(COUNTIF(転記作業用!$A$6:$B$6,"&lt;&gt;0")&gt;1,"",IF(転記作業用!$C$6=0,"-",転記作業用!$C$6))</f>
        <v>-</v>
      </c>
      <c r="C45" s="84" t="str">
        <f>IF('調査票（Q5）'!B48="","-",'調査票（Q5）'!B48)</f>
        <v>-</v>
      </c>
      <c r="D45" s="84" t="str">
        <f>IF('調査票（Q5）'!E48="","-",'調査票（Q5）'!E48)</f>
        <v>-</v>
      </c>
      <c r="E45" s="84" t="str">
        <f>IF('調査票（Q5）'!G48="","-",'調査票（Q5）'!G48)</f>
        <v>-</v>
      </c>
      <c r="F45" s="84" t="str">
        <f>IF('調査票（Q5）'!H48="","-",'調査票（Q5）'!H48)</f>
        <v>-</v>
      </c>
      <c r="G45" s="84" t="str">
        <f>IF('調査票（Q5）'!I48="","-",'調査票（Q5）'!I48)</f>
        <v>-</v>
      </c>
      <c r="H45" s="84" t="str">
        <f>IF('調査票（Q5）'!K48="","-",'調査票（Q5）'!K48)</f>
        <v>-</v>
      </c>
      <c r="I45" s="84" t="str">
        <f>IF('調査票（Q5）'!K48=1,"*",IF('調査票（Q5）'!M48="","-",'調査票（Q5）'!M48))</f>
        <v>-</v>
      </c>
      <c r="J45" s="84" t="str">
        <f>IF('調査票（Q5）'!K48=1,"*",IF(OR('調査票（Q5）'!M48=1,'調査票（Q5）'!M48=2,'調査票（Q5）'!M48=9),"*",IF('調査票（Q5）'!R48="","-",'調査票（Q5）'!R48)))</f>
        <v>-</v>
      </c>
      <c r="K45" s="84" t="str">
        <f>IF('調査票（Q5）'!K48=1,"*",IF(OR('調査票（Q5）'!M48=1,'調査票（Q5）'!M48=2,'調査票（Q5）'!M48=9),"*",IF('調査票（Q5）'!T48="","-",'調査票（Q5）'!T48)))</f>
        <v>-</v>
      </c>
    </row>
  </sheetData>
  <sheetProtection sheet="1" objects="1" scenarios="1"/>
  <phoneticPr fontId="1"/>
  <pageMargins left="0.7" right="0.7" top="0.75" bottom="0.75" header="0.3" footer="0.3"/>
  <pageSetup paperSize="9" fitToWidth="1" fitToHeight="1" orientation="portrait" usePrinterDefaults="1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Y6"/>
  <sheetViews>
    <sheetView workbookViewId="0">
      <selection activeCell="A6" sqref="A6"/>
    </sheetView>
  </sheetViews>
  <sheetFormatPr defaultRowHeight="18"/>
  <sheetData>
    <row r="1" spans="1:25">
      <c r="A1" t="s">
        <v>96</v>
      </c>
      <c r="N1" s="85"/>
      <c r="O1" s="85"/>
      <c r="P1" s="85"/>
      <c r="Q1" s="85"/>
      <c r="R1" s="85"/>
      <c r="S1" s="85"/>
    </row>
    <row r="2" spans="1:25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</row>
    <row r="3" spans="1:25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</row>
    <row r="4" spans="1:25" ht="48.6">
      <c r="A4" s="80" t="s">
        <v>64</v>
      </c>
      <c r="B4" s="80"/>
      <c r="C4" s="90" t="s">
        <v>36</v>
      </c>
      <c r="D4" s="92" t="s">
        <v>98</v>
      </c>
      <c r="E4" s="82" t="s">
        <v>83</v>
      </c>
      <c r="F4" s="82" t="s">
        <v>35</v>
      </c>
      <c r="G4" s="82" t="s">
        <v>84</v>
      </c>
      <c r="H4" s="82" t="s">
        <v>39</v>
      </c>
      <c r="I4" s="82"/>
      <c r="J4" s="90" t="s">
        <v>36</v>
      </c>
      <c r="K4" s="92" t="s">
        <v>98</v>
      </c>
      <c r="L4" s="82" t="s">
        <v>53</v>
      </c>
      <c r="M4" s="82" t="s">
        <v>41</v>
      </c>
      <c r="N4" s="82" t="s">
        <v>43</v>
      </c>
      <c r="O4" s="82" t="s">
        <v>65</v>
      </c>
      <c r="P4" s="82" t="s">
        <v>66</v>
      </c>
      <c r="Q4" s="82" t="s">
        <v>67</v>
      </c>
      <c r="R4" s="82" t="s">
        <v>78</v>
      </c>
      <c r="S4" s="82" t="s">
        <v>77</v>
      </c>
      <c r="T4" s="82" t="s">
        <v>73</v>
      </c>
      <c r="U4" s="82" t="s">
        <v>74</v>
      </c>
      <c r="V4" s="82" t="s">
        <v>75</v>
      </c>
      <c r="W4" s="82" t="s">
        <v>76</v>
      </c>
      <c r="X4" s="82" t="s">
        <v>35</v>
      </c>
      <c r="Y4" s="82" t="s">
        <v>84</v>
      </c>
    </row>
    <row r="5" spans="1:25">
      <c r="A5" s="83" t="s">
        <v>112</v>
      </c>
      <c r="B5" s="83" t="s">
        <v>113</v>
      </c>
      <c r="C5" s="91" t="s">
        <v>81</v>
      </c>
      <c r="D5" s="93"/>
      <c r="E5" s="83" t="s">
        <v>62</v>
      </c>
      <c r="F5" s="83" t="s">
        <v>62</v>
      </c>
      <c r="G5" s="83" t="s">
        <v>62</v>
      </c>
      <c r="H5" s="83" t="s">
        <v>114</v>
      </c>
      <c r="I5" s="83" t="s">
        <v>115</v>
      </c>
      <c r="J5" s="91" t="s">
        <v>82</v>
      </c>
      <c r="K5" s="93"/>
      <c r="L5" s="83" t="s">
        <v>62</v>
      </c>
      <c r="M5" s="83" t="s">
        <v>62</v>
      </c>
      <c r="N5" s="83" t="s">
        <v>62</v>
      </c>
      <c r="O5" s="83" t="s">
        <v>62</v>
      </c>
      <c r="P5" s="83" t="s">
        <v>62</v>
      </c>
      <c r="Q5" s="83" t="s">
        <v>62</v>
      </c>
      <c r="R5" s="83" t="s">
        <v>34</v>
      </c>
      <c r="S5" s="83" t="s">
        <v>34</v>
      </c>
      <c r="T5" s="83" t="s">
        <v>34</v>
      </c>
      <c r="U5" s="83" t="s">
        <v>34</v>
      </c>
      <c r="V5" s="83" t="s">
        <v>34</v>
      </c>
      <c r="W5" s="83" t="s">
        <v>34</v>
      </c>
      <c r="X5" s="83" t="s">
        <v>62</v>
      </c>
      <c r="Y5" s="83" t="s">
        <v>62</v>
      </c>
    </row>
    <row r="6" spans="1:25">
      <c r="A6" s="84">
        <f>IF('調査票（Q1～Q4）'!C10="○",1,0)</f>
        <v>0</v>
      </c>
      <c r="B6" s="84">
        <f>IF('調査票（Q1～Q4）'!C13="○",2,0)</f>
        <v>0</v>
      </c>
      <c r="C6" s="84">
        <f>SUM(A6:B6)</f>
        <v>0</v>
      </c>
      <c r="D6" s="84">
        <f>IF(COUNTIF(A6:B6,"&gt;0")&gt;1,1,0)</f>
        <v>0</v>
      </c>
      <c r="E6" s="84">
        <f>'調査票（Q1～Q4）'!E24</f>
        <v>0</v>
      </c>
      <c r="F6" s="84">
        <f>'調査票（Q1～Q4）'!J24</f>
        <v>0</v>
      </c>
      <c r="G6" s="84">
        <f>'調査票（Q1～Q4）'!J25</f>
        <v>0</v>
      </c>
      <c r="H6" s="84">
        <f>IF('調査票（Q1～Q4）'!J29="○",1,0)</f>
        <v>0</v>
      </c>
      <c r="I6" s="84">
        <f>IF('調査票（Q1～Q4）'!J30="○",2,0)</f>
        <v>0</v>
      </c>
      <c r="J6" s="84">
        <f>SUM(H6:I6)</f>
        <v>0</v>
      </c>
      <c r="K6" s="84">
        <f>IF(COUNTIF(H6:I6,"&gt;0")&gt;1,1,0)</f>
        <v>0</v>
      </c>
      <c r="L6" s="84">
        <f>'調査票（Q1～Q4）'!E39</f>
        <v>0</v>
      </c>
      <c r="M6" s="84">
        <f>'調査票（Q1～Q4）'!H39</f>
        <v>0</v>
      </c>
      <c r="N6" s="84">
        <f>'調査票（Q1～Q4）'!E37</f>
        <v>0</v>
      </c>
      <c r="O6" s="84">
        <f>'調査票（Q1～Q4）'!E38</f>
        <v>0</v>
      </c>
      <c r="P6" s="84">
        <f>'調査票（Q1～Q4）'!H37</f>
        <v>0</v>
      </c>
      <c r="Q6" s="84">
        <f>'調査票（Q1～Q4）'!H38</f>
        <v>0</v>
      </c>
      <c r="R6" s="84">
        <f>'調査票（Q1～Q4）'!C43</f>
        <v>0</v>
      </c>
      <c r="S6" s="84">
        <f>'調査票（Q1～Q4）'!C52</f>
        <v>0</v>
      </c>
      <c r="T6" s="84">
        <f>'調査票（Q1～Q4）'!F59</f>
        <v>0</v>
      </c>
      <c r="U6" s="84">
        <f>'調査票（Q1～Q4）'!F60</f>
        <v>0</v>
      </c>
      <c r="V6" s="84">
        <f>'調査票（Q1～Q4）'!F61</f>
        <v>0</v>
      </c>
      <c r="W6" s="84">
        <f>'調査票（Q1～Q4）'!F62</f>
        <v>0</v>
      </c>
      <c r="X6" s="84">
        <f>'調査票（Q1～Q4）'!J27</f>
        <v>0</v>
      </c>
      <c r="Y6" s="84" t="e">
        <f>#REF!</f>
        <v>#REF!</v>
      </c>
    </row>
  </sheetData>
  <sheetProtection sheet="1" objects="1" scenarios="1"/>
  <phoneticPr fontId="1"/>
  <pageMargins left="0.7" right="0.7" top="0.75" bottom="0.75" header="0.3" footer="0.3"/>
  <pageSetup paperSize="9" fitToWidth="1" fitToHeight="1" orientation="portrait" usePrinterDefaults="1" horizontalDpi="300" verticalDpi="3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1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調査票（Q1～Q4）</vt:lpstr>
      <vt:lpstr>調査票（Q5）</vt:lpstr>
      <vt:lpstr>集計_施設系Q1～Q4</vt:lpstr>
      <vt:lpstr>集計_施設系Q5</vt:lpstr>
      <vt:lpstr>転記作業用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2024-04-19T10:05:11Z</dcterms:created>
  <dcterms:modified xsi:type="dcterms:W3CDTF">2025-12-16T05:03:16Z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2025-12-16T05:03:16Z</vt:filetime>
  </property>
</Properties>
</file>