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420" yWindow="348" windowWidth="14808" windowHeight="7980" tabRatio="890"/>
  </bookViews>
  <sheets>
    <sheet name="12-1小学校" sheetId="14" r:id="rId1"/>
    <sheet name="12-2中学校" sheetId="15" r:id="rId2"/>
    <sheet name="12-3コミュニティ・スクール" sheetId="16" r:id="rId3"/>
    <sheet name="12-4私立幼稚園の状況" sheetId="10" r:id="rId4"/>
    <sheet name="12-5保育所の状況" sheetId="11" r:id="rId5"/>
    <sheet name="12-6児童センター利用状況" sheetId="9" r:id="rId6"/>
    <sheet name="12-7放課後児童クラブ利用児童数" sheetId="8" r:id="rId7"/>
    <sheet name="12-8市民図書館の利用状況" sheetId="17" r:id="rId8"/>
    <sheet name="12-9文化財指定の状況" sheetId="19" r:id="rId9"/>
    <sheet name="12-10ふれあい文化センター稼動状況" sheetId="12" r:id="rId10"/>
    <sheet name="12-11スポーツセンター等利用状況" sheetId="13" r:id="rId11"/>
    <sheet name="12-12白水大池公園星の館の利用状況" sheetId="18" r:id="rId12"/>
  </sheets>
  <definedNames>
    <definedName name="Z_A5BCBE8B_D631_DC4D_AC12_4A7C26D032E3_.wvu.Rows" localSheetId="4" hidden="1">'12-5保育所の状況'!$6:$29</definedName>
    <definedName name="Z_B4467869_544B_F34B_8EAA_E7B763936B8A_.wvu.Rows" localSheetId="4" hidden="1">'12-5保育所の状況'!$6:$29</definedName>
    <definedName name="Z_96B612BC_8806_E444_88B1_4DCF179A7E6B_.wvu.Rows" localSheetId="4" hidden="1">'12-5保育所の状況'!$6:$29</definedName>
    <definedName name="Z_DBC3C8D2_A4DE_0E47_93C6_778332A94AA0_.wvu.Rows" localSheetId="4" hidden="1">'12-5保育所の状況'!$6:$29</definedName>
    <definedName name="Z_6215127C_1D1E_3A4D_A947_13022DFEFE8A_.wvu.Rows" localSheetId="4" hidden="1">'12-5保育所の状況'!$6:$29</definedName>
    <definedName name="Z_4B7C6462_01AD_C24A_BE5A_370058683597_.wvu.Rows" localSheetId="4" hidden="1">'12-5保育所の状況'!$6:$29</definedName>
    <definedName name="Z_0116BDBE_C64C_CA4E_A373_1515DB40E62B_.wvu.Rows" localSheetId="4" hidden="1">'12-5保育所の状況'!$6:$29</definedName>
    <definedName name="Z_1E50F6C9_5C17_0441_AFE8_085841FC9038_.wvu.Rows" localSheetId="4" hidden="1">'12-5保育所の状況'!$6:$29</definedName>
    <definedName name="Z_68BA17B9_516F_7340_B926_33A1D6C8EC6E_.wvu.Rows" localSheetId="4" hidden="1">'12-5保育所の状況'!$6:$29</definedName>
    <definedName name="Z_62034473_0D23_6445_BA68_8B98B56D2740_.wvu.Rows" localSheetId="4" hidden="1">'12-5保育所の状況'!$6:$29</definedName>
    <definedName name="Z_A4EF9216_9E19_9545_97B0_FE2A34D0F987_.wvu.Rows" localSheetId="4" hidden="1">'12-5保育所の状況'!$6:$29</definedName>
    <definedName name="Z_B0DB08DD_A51A_7B4D_90C7_D6001A363E20_.wvu.Rows" localSheetId="4" hidden="1">'12-5保育所の状況'!$6:$29</definedName>
    <definedName name="Z_3921EBAD_0C40_4043_BD12_92945C85681F_.wvu.Rows" localSheetId="4" hidden="1">'12-5保育所の状況'!$6:$29</definedName>
    <definedName name="Z_010BA514_F8E5_F44B_9408_73D0BAF03220_.wvu.Rows" localSheetId="4" hidden="1">'12-5保育所の状況'!$6:$29</definedName>
    <definedName name="Z_BED36000_7DE8_C64D_9753_50381AC4E376_.wvu.Rows" localSheetId="4" hidden="1">'12-5保育所の状況'!$6:$29</definedName>
    <definedName name="Z_962BC72F_66F5_194B_A345_86E7D742C92C_.wvu.Rows" localSheetId="4" hidden="1">'12-5保育所の状況'!$6:$29</definedName>
    <definedName name="Z_FDC56B3F_AA0D_EC42_BCB9_5304CA97DB50_.wvu.Rows" localSheetId="4" hidden="1">'12-5保育所の状況'!$6:$29</definedName>
    <definedName name="Z_EDCFDF64_6C70_AA4F_8600_46A2DC214C55_.wvu.Rows" localSheetId="4" hidden="1">'12-5保育所の状況'!$6:$29</definedName>
    <definedName name="Z_DBC3C8D2_A4DE_0E47_93C6_778332A94AA0_.wvu.PrintArea" localSheetId="4" hidden="1">'12-5保育所の状況'!$A$1:$W$76</definedName>
    <definedName name="Z_4E2FE851_0210_CB4B_AFD2_F74D01C675E1_.wvu.Rows" localSheetId="4" hidden="1">'12-5保育所の状況'!$6:$29</definedName>
    <definedName name="Z_735208AB_3557_B847_80E8_E799B4E2B870_.wvu.Rows" localSheetId="4" hidden="1">'12-5保育所の状況'!$6:$29</definedName>
    <definedName name="Z_8E6A6611_11AB_764B_8BD1_FAD2BA1D0124_.wvu.Rows" localSheetId="4" hidden="1">'12-5保育所の状況'!$6:$29</definedName>
    <definedName name="Z_A5BCBE8B_D631_DC4D_AC12_4A7C26D032E3_.wvu.Cols" localSheetId="10" hidden="1">'12-11スポーツセンター等利用状況'!$E:$G</definedName>
    <definedName name="Z_B4467869_544B_F34B_8EAA_E7B763936B8A_.wvu.Cols" localSheetId="10" hidden="1">'12-11スポーツセンター等利用状況'!$E:$G</definedName>
    <definedName name="Z_96B612BC_8806_E444_88B1_4DCF179A7E6B_.wvu.Cols" localSheetId="10" hidden="1">'12-11スポーツセンター等利用状況'!$E:$G</definedName>
    <definedName name="Z_DBC3C8D2_A4DE_0E47_93C6_778332A94AA0_.wvu.Cols" localSheetId="10" hidden="1">'12-11スポーツセンター等利用状況'!$E:$G</definedName>
    <definedName name="Z_6215127C_1D1E_3A4D_A947_13022DFEFE8A_.wvu.Cols" localSheetId="10" hidden="1">'12-11スポーツセンター等利用状況'!$E:$G</definedName>
    <definedName name="Z_4B7C6462_01AD_C24A_BE5A_370058683597_.wvu.Cols" localSheetId="10" hidden="1">'12-11スポーツセンター等利用状況'!$E:$G</definedName>
    <definedName name="Z_0116BDBE_C64C_CA4E_A373_1515DB40E62B_.wvu.Cols" localSheetId="10" hidden="1">'12-11スポーツセンター等利用状況'!$E:$G</definedName>
    <definedName name="Z_1E50F6C9_5C17_0441_AFE8_085841FC9038_.wvu.Cols" localSheetId="10" hidden="1">'12-11スポーツセンター等利用状況'!$E:$G</definedName>
    <definedName name="Z_68BA17B9_516F_7340_B926_33A1D6C8EC6E_.wvu.Cols" localSheetId="10" hidden="1">'12-11スポーツセンター等利用状況'!$E:$G</definedName>
    <definedName name="Z_62034473_0D23_6445_BA68_8B98B56D2740_.wvu.Cols" localSheetId="10" hidden="1">'12-11スポーツセンター等利用状況'!$E:$G</definedName>
    <definedName name="Z_A4EF9216_9E19_9545_97B0_FE2A34D0F987_.wvu.Cols" localSheetId="10" hidden="1">'12-11スポーツセンター等利用状況'!$E:$G</definedName>
    <definedName name="Z_B0DB08DD_A51A_7B4D_90C7_D6001A363E20_.wvu.Cols" localSheetId="10" hidden="1">'12-11スポーツセンター等利用状況'!$E:$G</definedName>
    <definedName name="Z_3921EBAD_0C40_4043_BD12_92945C85681F_.wvu.Cols" localSheetId="10" hidden="1">'12-11スポーツセンター等利用状況'!$E:$G</definedName>
    <definedName name="Z_010BA514_F8E5_F44B_9408_73D0BAF03220_.wvu.Cols" localSheetId="10" hidden="1">'12-11スポーツセンター等利用状況'!$E:$G</definedName>
    <definedName name="Z_BED36000_7DE8_C64D_9753_50381AC4E376_.wvu.Cols" localSheetId="10" hidden="1">'12-11スポーツセンター等利用状況'!$E:$G</definedName>
    <definedName name="Z_962BC72F_66F5_194B_A345_86E7D742C92C_.wvu.Cols" localSheetId="10" hidden="1">'12-11スポーツセンター等利用状況'!$E:$G</definedName>
    <definedName name="Z_FDC56B3F_AA0D_EC42_BCB9_5304CA97DB50_.wvu.Cols" localSheetId="10" hidden="1">'12-11スポーツセンター等利用状況'!$E:$G</definedName>
    <definedName name="Z_EDCFDF64_6C70_AA4F_8600_46A2DC214C55_.wvu.Cols" localSheetId="10" hidden="1">'12-11スポーツセンター等利用状況'!$E:$G</definedName>
    <definedName name="Z_4E2FE851_0210_CB4B_AFD2_F74D01C675E1_.wvu.Cols" localSheetId="10" hidden="1">'12-11スポーツセンター等利用状況'!$E:$G</definedName>
    <definedName name="Z_735208AB_3557_B847_80E8_E799B4E2B870_.wvu.Cols" localSheetId="10" hidden="1">'12-11スポーツセンター等利用状況'!$E:$G</definedName>
    <definedName name="Z_8E6A6611_11AB_764B_8BD1_FAD2BA1D0124_.wvu.Cols" localSheetId="10" hidden="1">'12-11スポーツセンター等利用状況'!$E:$G</definedName>
  </definedNames>
  <calcPr calcId="191029" concurrentCalc="1"/>
  <customWorkbookViews>
    <customWorkbookView name="山﨑 隆博 - 個人用ビュー" guid="{96B612BC-8806-E444-88B1-4DCF179A7E6B}" mergeInterval="15" personalView="1" maximized="1" xWindow="-31" yWindow="62" windowWidth="1226" windowHeight="628" tabRatio="890" activeSheetId="8"/>
    <customWorkbookView name="境 晃平 - 個人用ビュー" guid="{B4467869-544B-F34B-8EAA-E7B763936B8A}" mergeInterval="15" personalView="1" maximized="1" xWindow="-31" yWindow="62" windowWidth="1226" windowHeight="628" tabRatio="890" activeSheetId="13"/>
    <customWorkbookView name="中島 翔平 - 個人用ビュー" guid="{0116BDBE-C64C-CA4E-A373-1515DB40E62B}" mergeInterval="15" personalView="1" maximized="1" xWindow="-31" yWindow="62" windowWidth="1226" windowHeight="628" tabRatio="890" activeSheetId="14"/>
    <customWorkbookView name="酒井 麻衣 - 個人用ビュー" guid="{A4EF9216-9E19-9545-97B0-FE2A34D0F987}" mergeInterval="15" personalView="1" maximized="1" xWindow="-31" yWindow="62" windowWidth="1226" windowHeight="628" tabRatio="890" activeSheetId="10"/>
    <customWorkbookView name="池上 真衣 - 個人用ビュー" guid="{A5BCBE8B-D631-DC4D-AC12-4A7C26D032E3}" mergeInterval="15" personalView="1" maximized="1" xWindow="-31" yWindow="62" windowWidth="1226" windowHeight="628" tabRatio="890" activeSheetId="18"/>
    <customWorkbookView name="宮原 隆二 - 個人用ビュー" guid="{B0DB08DD-A51A-7B4D-90C7-D6001A363E20}" mergeInterval="15" personalView="1" maximized="1" xWindow="-31" yWindow="62" windowWidth="1226" windowHeight="628" tabRatio="890" activeSheetId="9"/>
    <customWorkbookView name="小林 由美 - 個人用ビュー" guid="{3921EBAD-0C40-4043-BD12-92945C85681F}" mergeInterval="15" personalView="1" maximized="1" xWindow="-31" yWindow="62" windowWidth="1226" windowHeight="628" tabRatio="890" activeSheetId="11"/>
    <customWorkbookView name="近藤 貴史 - 個人用ビュー" guid="{010BA514-F8E5-F44B-9408-73D0BAF03220}" mergeInterval="15" personalView="1" maximized="1" xWindow="-31" yWindow="62" windowWidth="1226" windowHeight="628" tabRatio="890" activeSheetId="10"/>
    <customWorkbookView name="天野 佐南 - 個人用ビュー" guid="{4B7C6462-01AD-C24A-BE5A-370058683597}" mergeInterval="15" personalView="1" maximized="1" xWindow="-24" yWindow="50" windowWidth="979" windowHeight="501" tabRatio="890" activeSheetId="14"/>
    <customWorkbookView name="中川 克二 - 個人用ビュー" guid="{BED36000-7DE8-C64D-9753-50381AC4E376}" mergeInterval="15" personalView="1" maximized="1" xWindow="-31" yWindow="62" windowWidth="1226" windowHeight="628" tabRatio="890" activeSheetId="18"/>
    <customWorkbookView name="森田 佳菜美 - 個人用ビュー" guid="{EDCFDF64-6C70-AA4F-8600-46A2DC214C55}" mergeInterval="15" personalView="1" maximized="1" xWindow="-31" yWindow="62" windowWidth="1226" windowHeight="628" tabRatio="890" activeSheetId="9"/>
    <customWorkbookView name="木村 太郎 - 個人用ビュー" guid="{1E50F6C9-5C17-0441-AFE8-085841FC9038}" mergeInterval="15" personalView="1" maximized="1" xWindow="-24" yWindow="50" windowWidth="979" windowHeight="501" tabRatio="890" activeSheetId="19"/>
    <customWorkbookView name="八和田 美咲 - 個人用ビュー" guid="{68BA17B9-516F-7340-B926-33A1D6C8EC6E}" mergeInterval="15" personalView="1" maximized="1" xWindow="-31" yWindow="62" windowWidth="1226" windowHeight="628" tabRatio="890" activeSheetId="13"/>
    <customWorkbookView name="中村 丈一郎 - 個人用ビュー" guid="{6215127C-1D1E-3A4D-A947-13022DFEFE8A}" mergeInterval="15" personalView="1" maximized="1" xWindow="-31" yWindow="62" windowWidth="1226" windowHeight="628" tabRatio="890" activeSheetId="14"/>
    <customWorkbookView name="矢内 結美 - 個人用ビュー" guid="{962BC72F-66F5-194B-A345-86E7D742C92C}" mergeInterval="15" personalView="1" maximized="1" xWindow="-31" yWindow="62" windowWidth="1226" windowHeight="628" tabRatio="890" activeSheetId="16"/>
    <customWorkbookView name="重野 正和 - 個人用ビュー" guid="{735208AB-3557-B847-80E8-E799B4E2B870}" mergeInterval="15" personalView="1" maximized="1" xWindow="-31" yWindow="62" windowWidth="1226" windowHeight="628" tabRatio="890" activeSheetId="19" showComments="commIndAndComment"/>
    <customWorkbookView name="角田 健輔 - 個人用ビュー" guid="{8E6A6611-11AB-764B-8BD1-FAD2BA1D0124}" mergeInterval="15" personalView="1" maximized="1" xWindow="-31" yWindow="62" windowWidth="1226" windowHeight="628" tabRatio="890" activeSheetId="15"/>
    <customWorkbookView name="落合 詩乃 - 個人用ビュー" guid="{FDC56B3F-AA0D-EC42-BCB9-5304CA97DB50}" mergeInterval="15" personalView="1" maximized="1" xWindow="-31" yWindow="62" windowWidth="1226" windowHeight="628" tabRatio="890" activeSheetId="17"/>
    <customWorkbookView name="今福 保幸 - 個人用ビュー" guid="{DBC3C8D2-A4DE-0E47-93C6-778332A94AA0}" mergeInterval="15" personalView="1" maximized="1" xWindow="-31" yWindow="62" windowWidth="1226" windowHeight="628" tabRatio="890" activeSheetId="9"/>
    <customWorkbookView name="山崎 悠郁子 - 個人用ビュー" guid="{62034473-0D23-6445-BA68-8B98B56D2740}" mergeInterval="15" personalView="1" maximized="1" xWindow="-31" yWindow="62" windowWidth="1226" windowHeight="628" tabRatio="890" activeSheetId="19"/>
    <customWorkbookView name="前田 湧作 - 個人用ビュー" guid="{4E2FE851-0210-CB4B-AFD2-F74D01C675E1}" mergeInterval="15" personalView="1" maximized="1" xWindow="-31" yWindow="62" windowWidth="1226" windowHeight="628" tabRatio="890" activeSheetId="1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末永 和義</author>
  </authors>
  <commentList>
    <comment ref="P18" authorId="0">
      <text>
        <r>
          <rPr>
            <sz val="14"/>
            <color theme="1"/>
            <rFont val="ＭＳ Ｐゴシック"/>
          </rPr>
          <t xml:space="preserve">388,383(体育館・西野球場 利用者人数）-19,362（西野球場利用者数）-341,367（フィットネス除く体育館利用者数）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<sst xmlns="http://schemas.openxmlformats.org/spreadsheetml/2006/main" xmlns:r="http://schemas.openxmlformats.org/officeDocument/2006/relationships" count="421" uniqueCount="421">
  <si>
    <t>：平成30年4月1日</t>
    <rPh sb="1" eb="3">
      <t>ヘイセイ</t>
    </rPh>
    <rPh sb="5" eb="6">
      <t>ネン</t>
    </rPh>
    <rPh sb="7" eb="8">
      <t>ガツ</t>
    </rPh>
    <rPh sb="9" eb="10">
      <t>ニチ</t>
    </rPh>
    <phoneticPr fontId="30"/>
  </si>
  <si>
    <t>春日原小学校
（昭和36年4月1日）</t>
    <rPh sb="0" eb="2">
      <t>カスガ</t>
    </rPh>
    <rPh sb="2" eb="3">
      <t>ハラ</t>
    </rPh>
    <rPh sb="3" eb="6">
      <t>ショウガッコウ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</si>
  <si>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青銅器・ガラス製品生産関連遺物及び青銅器・土器類
（須玖岡本遺跡坂本地区３～６次調査出土）</t>
  </si>
  <si>
    <t>　　春日どろんこ保育園</t>
    <rPh sb="2" eb="4">
      <t>カスガ</t>
    </rPh>
    <rPh sb="8" eb="11">
      <t>ホイクエン</t>
    </rPh>
    <phoneticPr fontId="30"/>
  </si>
  <si>
    <t>有形文化財</t>
  </si>
  <si>
    <t>（注）幼稚園の開設年月</t>
    <rPh sb="1" eb="2">
      <t>チュウ</t>
    </rPh>
    <rPh sb="3" eb="6">
      <t>ヨウチエン</t>
    </rPh>
    <rPh sb="7" eb="9">
      <t>カイセツ</t>
    </rPh>
    <rPh sb="9" eb="10">
      <t>ネン</t>
    </rPh>
    <rPh sb="10" eb="11">
      <t>ゲツ</t>
    </rPh>
    <phoneticPr fontId="30"/>
  </si>
  <si>
    <t>平成28年度</t>
    <rPh sb="0" eb="2">
      <t>ヘイセイ</t>
    </rPh>
    <rPh sb="4" eb="5">
      <t>ネン</t>
    </rPh>
    <rPh sb="5" eb="6">
      <t>ド</t>
    </rPh>
    <phoneticPr fontId="46"/>
  </si>
  <si>
    <t>平成25年度</t>
    <rPh sb="0" eb="2">
      <t>ヘイセイ</t>
    </rPh>
    <rPh sb="4" eb="6">
      <t>ネンド</t>
    </rPh>
    <phoneticPr fontId="30"/>
  </si>
  <si>
    <t>令和４年</t>
    <rPh sb="0" eb="2">
      <t>レイワ</t>
    </rPh>
    <rPh sb="3" eb="4">
      <t>ネン</t>
    </rPh>
    <phoneticPr fontId="30"/>
  </si>
  <si>
    <t>春日幼稚園</t>
    <rPh sb="0" eb="2">
      <t>カスガ</t>
    </rPh>
    <rPh sb="2" eb="5">
      <t>ヨウチエン</t>
    </rPh>
    <phoneticPr fontId="30"/>
  </si>
  <si>
    <t>令和 7年 3月25日</t>
    <rPh sb="0" eb="2">
      <t>レイワ</t>
    </rPh>
    <rPh sb="4" eb="5">
      <t>ネン</t>
    </rPh>
    <rPh sb="7" eb="8">
      <t>ガツ</t>
    </rPh>
    <rPh sb="10" eb="11">
      <t>ニチ</t>
    </rPh>
    <phoneticPr fontId="30"/>
  </si>
  <si>
    <t>恵星幼稚園</t>
    <rPh sb="0" eb="1">
      <t>メグミ</t>
    </rPh>
    <rPh sb="1" eb="2">
      <t>ホシ</t>
    </rPh>
    <rPh sb="2" eb="5">
      <t>ヨウチエン</t>
    </rPh>
    <phoneticPr fontId="30"/>
  </si>
  <si>
    <t>平成28年度</t>
    <rPh sb="0" eb="2">
      <t>ヘイセイ</t>
    </rPh>
    <rPh sb="4" eb="6">
      <t>ネンド</t>
    </rPh>
    <phoneticPr fontId="46"/>
  </si>
  <si>
    <t>　　もみの木（旧名：春日西）幼稚園</t>
    <rPh sb="5" eb="6">
      <t>キ</t>
    </rPh>
    <rPh sb="7" eb="9">
      <t>キュウメイ</t>
    </rPh>
    <rPh sb="10" eb="12">
      <t>カスガ</t>
    </rPh>
    <rPh sb="12" eb="13">
      <t>ニシ</t>
    </rPh>
    <rPh sb="14" eb="17">
      <t>ヨウチエン</t>
    </rPh>
    <phoneticPr fontId="46"/>
  </si>
  <si>
    <t>12-12 ■白水大池公園星の館の利用状況</t>
    <rPh sb="7" eb="9">
      <t>シロウズ</t>
    </rPh>
    <rPh sb="9" eb="11">
      <t>オオイケ</t>
    </rPh>
    <rPh sb="11" eb="13">
      <t>コウエン</t>
    </rPh>
    <rPh sb="13" eb="14">
      <t>ホシ</t>
    </rPh>
    <rPh sb="15" eb="16">
      <t>カン</t>
    </rPh>
    <phoneticPr fontId="46"/>
  </si>
  <si>
    <t>平成26年度</t>
    <rPh sb="0" eb="2">
      <t>ヘイセイ</t>
    </rPh>
    <rPh sb="4" eb="6">
      <t>ネンド</t>
    </rPh>
    <phoneticPr fontId="30"/>
  </si>
  <si>
    <t>須玖児童センター</t>
    <rPh sb="0" eb="2">
      <t>スグ</t>
    </rPh>
    <rPh sb="2" eb="4">
      <t>ジドウ</t>
    </rPh>
    <phoneticPr fontId="30"/>
  </si>
  <si>
    <t>令和５年度</t>
    <rPh sb="0" eb="2">
      <t>レイワ</t>
    </rPh>
    <rPh sb="3" eb="5">
      <t>ネンド</t>
    </rPh>
    <phoneticPr fontId="30"/>
  </si>
  <si>
    <t>光町児童センター</t>
    <rPh sb="0" eb="1">
      <t>ヒカリ</t>
    </rPh>
    <rPh sb="1" eb="2">
      <t>マチ</t>
    </rPh>
    <rPh sb="2" eb="4">
      <t>ジドウ</t>
    </rPh>
    <phoneticPr fontId="30"/>
  </si>
  <si>
    <t>平成27年度</t>
    <rPh sb="0" eb="2">
      <t>ヘイセイ</t>
    </rPh>
    <rPh sb="4" eb="6">
      <t>ネンド</t>
    </rPh>
    <phoneticPr fontId="30"/>
  </si>
  <si>
    <t>岡本6丁目12番地外</t>
    <rPh sb="8" eb="9">
      <t>チ</t>
    </rPh>
    <phoneticPr fontId="46"/>
  </si>
  <si>
    <t>　　　　　　項目
　年</t>
    <rPh sb="6" eb="8">
      <t>コウモク</t>
    </rPh>
    <rPh sb="14" eb="15">
      <t>ネン</t>
    </rPh>
    <phoneticPr fontId="30"/>
  </si>
  <si>
    <t>平成29年度</t>
    <rPh sb="0" eb="2">
      <t>ヘイセイ</t>
    </rPh>
    <rPh sb="4" eb="6">
      <t>ネンド</t>
    </rPh>
    <phoneticPr fontId="30"/>
  </si>
  <si>
    <t>須玖幼稚園</t>
    <rPh sb="0" eb="2">
      <t>スグ</t>
    </rPh>
    <rPh sb="2" eb="5">
      <t>ヨウチエン</t>
    </rPh>
    <phoneticPr fontId="30"/>
  </si>
  <si>
    <t>まみぃ保育園</t>
    <rPh sb="3" eb="6">
      <t>ホイクエン</t>
    </rPh>
    <phoneticPr fontId="30"/>
  </si>
  <si>
    <t>白水児童センター</t>
    <rPh sb="0" eb="2">
      <t>シロウズ</t>
    </rPh>
    <rPh sb="2" eb="4">
      <t>ジドウ</t>
    </rPh>
    <phoneticPr fontId="30"/>
  </si>
  <si>
    <t>平成28年度</t>
    <rPh sb="0" eb="2">
      <t>ヘイセイ</t>
    </rPh>
    <rPh sb="4" eb="6">
      <t>ネンド</t>
    </rPh>
    <phoneticPr fontId="30"/>
  </si>
  <si>
    <t>日の出小学校
（平成11年4月1日）</t>
    <rPh sb="0" eb="1">
      <t>ヒ</t>
    </rPh>
    <rPh sb="2" eb="3">
      <t>デ</t>
    </rPh>
    <rPh sb="3" eb="6">
      <t>ショウガッコウ</t>
    </rPh>
    <rPh sb="8" eb="10">
      <t>ヘイセイ</t>
    </rPh>
    <rPh sb="12" eb="13">
      <t>ネン</t>
    </rPh>
    <rPh sb="14" eb="15">
      <t>ガツ</t>
    </rPh>
    <rPh sb="16" eb="17">
      <t>ニチ</t>
    </rPh>
    <phoneticPr fontId="30"/>
  </si>
  <si>
    <t>もみの木幼稚園</t>
    <rPh sb="3" eb="4">
      <t>キ</t>
    </rPh>
    <rPh sb="4" eb="7">
      <t>ヨウチエン</t>
    </rPh>
    <phoneticPr fontId="30"/>
  </si>
  <si>
    <t>毛勝児童センター</t>
    <rPh sb="0" eb="1">
      <t>ケ</t>
    </rPh>
    <rPh sb="1" eb="2">
      <t>カツ</t>
    </rPh>
    <rPh sb="2" eb="4">
      <t>ジドウ</t>
    </rPh>
    <phoneticPr fontId="30"/>
  </si>
  <si>
    <t>導入
校数</t>
    <rPh sb="0" eb="2">
      <t>ドウニュウ</t>
    </rPh>
    <rPh sb="3" eb="4">
      <t>コウ</t>
    </rPh>
    <rPh sb="4" eb="5">
      <t>スウ</t>
    </rPh>
    <phoneticPr fontId="30"/>
  </si>
  <si>
    <t>春日小鳩幼稚園</t>
    <rPh sb="0" eb="2">
      <t>カスガ</t>
    </rPh>
    <rPh sb="2" eb="4">
      <t>コバト</t>
    </rPh>
    <rPh sb="4" eb="7">
      <t>ヨウチエン</t>
    </rPh>
    <phoneticPr fontId="30"/>
  </si>
  <si>
    <t>森の木幼稚園</t>
    <rPh sb="0" eb="1">
      <t>モリ</t>
    </rPh>
    <rPh sb="2" eb="3">
      <t>キ</t>
    </rPh>
    <rPh sb="3" eb="6">
      <t>ヨウチエン</t>
    </rPh>
    <phoneticPr fontId="30"/>
  </si>
  <si>
    <t>（注4）須玖保育所は令和3年度から公私連携型保育所に変更。</t>
    <rPh sb="1" eb="2">
      <t>チュウ</t>
    </rPh>
    <rPh sb="4" eb="6">
      <t>スク</t>
    </rPh>
    <rPh sb="6" eb="8">
      <t>ホイク</t>
    </rPh>
    <rPh sb="8" eb="9">
      <t>ショ</t>
    </rPh>
    <rPh sb="10" eb="12">
      <t>レイワ</t>
    </rPh>
    <rPh sb="13" eb="15">
      <t>ネンド</t>
    </rPh>
    <rPh sb="15" eb="17">
      <t>ヘイネンド</t>
    </rPh>
    <rPh sb="17" eb="19">
      <t>コウシ</t>
    </rPh>
    <rPh sb="19" eb="21">
      <t>レンケイ</t>
    </rPh>
    <rPh sb="21" eb="22">
      <t>ガタ</t>
    </rPh>
    <rPh sb="22" eb="24">
      <t>ホイク</t>
    </rPh>
    <rPh sb="24" eb="25">
      <t>ジョ</t>
    </rPh>
    <rPh sb="26" eb="28">
      <t>ヘンコウ</t>
    </rPh>
    <phoneticPr fontId="30"/>
  </si>
  <si>
    <t>昭和52年 8月11日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</si>
  <si>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平成30年</t>
    <rPh sb="0" eb="2">
      <t>ヘイセイ</t>
    </rPh>
    <rPh sb="4" eb="5">
      <t>ネン</t>
    </rPh>
    <phoneticPr fontId="30"/>
  </si>
  <si>
    <t>宝幼稚園</t>
    <rPh sb="0" eb="1">
      <t>タカラ</t>
    </rPh>
    <rPh sb="1" eb="4">
      <t>ヨウチエン</t>
    </rPh>
    <phoneticPr fontId="30"/>
  </si>
  <si>
    <t>小　計</t>
    <rPh sb="0" eb="1">
      <t>ショウ</t>
    </rPh>
    <rPh sb="2" eb="3">
      <t>ケイ</t>
    </rPh>
    <phoneticPr fontId="30"/>
  </si>
  <si>
    <t>銅剣（立石遺跡出土）</t>
    <rPh sb="3" eb="5">
      <t>タテイシ</t>
    </rPh>
    <rPh sb="5" eb="7">
      <t>イセキ</t>
    </rPh>
    <rPh sb="7" eb="9">
      <t>シュツド</t>
    </rPh>
    <phoneticPr fontId="30"/>
  </si>
  <si>
    <t>大土居・天神山</t>
  </si>
  <si>
    <t>くすの木幼稚園</t>
    <rPh sb="3" eb="4">
      <t>キ</t>
    </rPh>
    <rPh sb="4" eb="7">
      <t>ヨウチエン</t>
    </rPh>
    <phoneticPr fontId="30"/>
  </si>
  <si>
    <t>　　森の木（旧名：春日第一）幼稚園</t>
    <rPh sb="2" eb="3">
      <t>モリ</t>
    </rPh>
    <rPh sb="4" eb="5">
      <t>キ</t>
    </rPh>
    <rPh sb="6" eb="8">
      <t>キュウメイ</t>
    </rPh>
    <rPh sb="9" eb="11">
      <t>カスガ</t>
    </rPh>
    <rPh sb="11" eb="12">
      <t>ダイ</t>
    </rPh>
    <rPh sb="12" eb="13">
      <t>イチ</t>
    </rPh>
    <rPh sb="14" eb="17">
      <t>ヨウチエン</t>
    </rPh>
    <phoneticPr fontId="46"/>
  </si>
  <si>
    <t>　　春日幼稚園</t>
    <rPh sb="4" eb="7">
      <t>ヨウチエン</t>
    </rPh>
    <phoneticPr fontId="46"/>
  </si>
  <si>
    <t>合計</t>
    <rPh sb="0" eb="2">
      <t>ゴウケイ</t>
    </rPh>
    <phoneticPr fontId="30"/>
  </si>
  <si>
    <t>あいあい保育園</t>
    <rPh sb="4" eb="7">
      <t>ホイクエン</t>
    </rPh>
    <phoneticPr fontId="30"/>
  </si>
  <si>
    <t>計</t>
    <rPh sb="0" eb="1">
      <t>ケイ</t>
    </rPh>
    <phoneticPr fontId="30"/>
  </si>
  <si>
    <t>：平成28年4月1日</t>
    <rPh sb="1" eb="3">
      <t>ヘイセイ</t>
    </rPh>
    <rPh sb="5" eb="6">
      <t>ネン</t>
    </rPh>
    <rPh sb="7" eb="8">
      <t>ガツ</t>
    </rPh>
    <rPh sb="9" eb="10">
      <t>ニチ</t>
    </rPh>
    <phoneticPr fontId="30"/>
  </si>
  <si>
    <t>平成25年</t>
    <rPh sb="0" eb="2">
      <t>ヘイセイ</t>
    </rPh>
    <rPh sb="4" eb="5">
      <t>ネン</t>
    </rPh>
    <phoneticPr fontId="30"/>
  </si>
  <si>
    <t>平成28年</t>
    <rPh sb="0" eb="2">
      <t>ヘイセイ</t>
    </rPh>
    <rPh sb="4" eb="5">
      <t>ネン</t>
    </rPh>
    <phoneticPr fontId="30"/>
  </si>
  <si>
    <t>（単位：人）</t>
  </si>
  <si>
    <t>平成26年</t>
    <rPh sb="0" eb="2">
      <t>ヘイセイ</t>
    </rPh>
    <rPh sb="4" eb="5">
      <t>ネン</t>
    </rPh>
    <phoneticPr fontId="30"/>
  </si>
  <si>
    <t>平成27年</t>
    <rPh sb="0" eb="2">
      <t>ヘイセイ</t>
    </rPh>
    <rPh sb="4" eb="5">
      <t>ネン</t>
    </rPh>
    <phoneticPr fontId="30"/>
  </si>
  <si>
    <t>令和２年度</t>
    <rPh sb="0" eb="2">
      <t>レイワ</t>
    </rPh>
    <rPh sb="3" eb="5">
      <t>ネンド</t>
    </rPh>
    <phoneticPr fontId="30"/>
  </si>
  <si>
    <t>平成29年</t>
    <rPh sb="0" eb="2">
      <t>ヘイセイ</t>
    </rPh>
    <rPh sb="4" eb="5">
      <t>ネン</t>
    </rPh>
    <phoneticPr fontId="30"/>
  </si>
  <si>
    <t>春日原保育所</t>
    <rPh sb="0" eb="3">
      <t>カスガバル</t>
    </rPh>
    <rPh sb="3" eb="5">
      <t>ホイク</t>
    </rPh>
    <rPh sb="5" eb="6">
      <t>ショ</t>
    </rPh>
    <phoneticPr fontId="30"/>
  </si>
  <si>
    <t>　　恵星幼稚園</t>
    <rPh sb="4" eb="7">
      <t>ヨウチエン</t>
    </rPh>
    <phoneticPr fontId="46"/>
  </si>
  <si>
    <t>合　　計</t>
    <rPh sb="0" eb="1">
      <t>ゴウ</t>
    </rPh>
    <rPh sb="3" eb="4">
      <t>ケイ</t>
    </rPh>
    <phoneticPr fontId="30"/>
  </si>
  <si>
    <t>武道場（柔道）</t>
    <rPh sb="0" eb="2">
      <t>ブドウ</t>
    </rPh>
    <rPh sb="2" eb="3">
      <t>ジョウ</t>
    </rPh>
    <rPh sb="4" eb="6">
      <t>ジュウドウ</t>
    </rPh>
    <phoneticPr fontId="30"/>
  </si>
  <si>
    <t>須玖保育所</t>
    <rPh sb="0" eb="2">
      <t>スグ</t>
    </rPh>
    <rPh sb="2" eb="4">
      <t>ホイク</t>
    </rPh>
    <rPh sb="4" eb="5">
      <t>ショ</t>
    </rPh>
    <phoneticPr fontId="30"/>
  </si>
  <si>
    <t>　　須玖幼稚園</t>
    <rPh sb="4" eb="7">
      <t>ヨウチエン</t>
    </rPh>
    <phoneticPr fontId="46"/>
  </si>
  <si>
    <t>春日北小学校
日の出小学校</t>
    <rPh sb="0" eb="2">
      <t>カスガ</t>
    </rPh>
    <rPh sb="2" eb="3">
      <t>キタ</t>
    </rPh>
    <rPh sb="3" eb="6">
      <t>ショウガッコウ</t>
    </rPh>
    <rPh sb="7" eb="8">
      <t>ヒ</t>
    </rPh>
    <rPh sb="9" eb="10">
      <t>デ</t>
    </rPh>
    <rPh sb="10" eb="13">
      <t>ショウガッコウ</t>
    </rPh>
    <phoneticPr fontId="30"/>
  </si>
  <si>
    <t>：昭和44年4月</t>
    <rPh sb="1" eb="3">
      <t>ショウワ</t>
    </rPh>
    <phoneticPr fontId="30"/>
  </si>
  <si>
    <t>12-9 ■文化財指定の状況</t>
  </si>
  <si>
    <t>博多人形祖型</t>
  </si>
  <si>
    <t>若竹保育園</t>
    <rPh sb="0" eb="2">
      <t>ワカタケ</t>
    </rPh>
    <rPh sb="2" eb="5">
      <t>ホイクエン</t>
    </rPh>
    <phoneticPr fontId="30"/>
  </si>
  <si>
    <t>　　宝幼稚園</t>
    <rPh sb="3" eb="6">
      <t>ヨウチエン</t>
    </rPh>
    <phoneticPr fontId="46"/>
  </si>
  <si>
    <t>中学生</t>
    <rPh sb="0" eb="3">
      <t>チュウガクセイ</t>
    </rPh>
    <phoneticPr fontId="30"/>
  </si>
  <si>
    <t>下白水北5丁目98番地</t>
    <rPh sb="10" eb="11">
      <t>ち</t>
    </rPh>
    <phoneticPr fontId="48" type="Hiragana" alignment="distributed"/>
  </si>
  <si>
    <t>　　泉ヶ丘（旧名：やなが）幼稚園</t>
    <rPh sb="2" eb="5">
      <t>イズミガオカ</t>
    </rPh>
    <rPh sb="6" eb="8">
      <t>キュウメイ</t>
    </rPh>
    <rPh sb="13" eb="16">
      <t>ヨウチエン</t>
    </rPh>
    <phoneticPr fontId="46"/>
  </si>
  <si>
    <t>春日中央保育園</t>
    <rPh sb="0" eb="2">
      <t>カスガ</t>
    </rPh>
    <rPh sb="2" eb="4">
      <t>チュウオウ</t>
    </rPh>
    <rPh sb="4" eb="7">
      <t>ホイクエン</t>
    </rPh>
    <phoneticPr fontId="30"/>
  </si>
  <si>
    <t>　　くすの木（旧名：春日第二）幼稚園</t>
    <rPh sb="5" eb="6">
      <t>キ</t>
    </rPh>
    <rPh sb="7" eb="9">
      <t>キュウメイ</t>
    </rPh>
    <rPh sb="10" eb="12">
      <t>カスガ</t>
    </rPh>
    <rPh sb="12" eb="14">
      <t>ダイニ</t>
    </rPh>
    <rPh sb="15" eb="18">
      <t>ヨウチエン</t>
    </rPh>
    <phoneticPr fontId="46"/>
  </si>
  <si>
    <t>12-5　■保育所の状況</t>
    <rPh sb="8" eb="9">
      <t>ショ</t>
    </rPh>
    <phoneticPr fontId="46"/>
  </si>
  <si>
    <t>市　　　　　　　立</t>
    <rPh sb="0" eb="1">
      <t>シ</t>
    </rPh>
    <rPh sb="8" eb="9">
      <t>リツ</t>
    </rPh>
    <phoneticPr fontId="30"/>
  </si>
  <si>
    <t>私　　　　　立</t>
    <rPh sb="0" eb="1">
      <t>ワタシ</t>
    </rPh>
    <rPh sb="6" eb="7">
      <t>リツ</t>
    </rPh>
    <phoneticPr fontId="30"/>
  </si>
  <si>
    <t>岡本保育所</t>
    <rPh sb="0" eb="2">
      <t>オカモト</t>
    </rPh>
    <rPh sb="2" eb="4">
      <t>ホイク</t>
    </rPh>
    <rPh sb="4" eb="5">
      <t>ショ</t>
    </rPh>
    <phoneticPr fontId="30"/>
  </si>
  <si>
    <t>昇町保育所</t>
    <rPh sb="0" eb="2">
      <t>ノボリマチ</t>
    </rPh>
    <rPh sb="2" eb="4">
      <t>ホイク</t>
    </rPh>
    <rPh sb="4" eb="5">
      <t>ショ</t>
    </rPh>
    <phoneticPr fontId="30"/>
  </si>
  <si>
    <t>大和保育所</t>
    <rPh sb="0" eb="2">
      <t>ヤマト</t>
    </rPh>
    <rPh sb="2" eb="4">
      <t>ホイク</t>
    </rPh>
    <rPh sb="4" eb="5">
      <t>ショ</t>
    </rPh>
    <phoneticPr fontId="30"/>
  </si>
  <si>
    <t>旧館</t>
    <rPh sb="0" eb="2">
      <t>キュウカン</t>
    </rPh>
    <phoneticPr fontId="30"/>
  </si>
  <si>
    <t>白水保育所</t>
    <rPh sb="0" eb="2">
      <t>シロウズ</t>
    </rPh>
    <rPh sb="2" eb="4">
      <t>ホイク</t>
    </rPh>
    <rPh sb="4" eb="5">
      <t>ショ</t>
    </rPh>
    <phoneticPr fontId="30"/>
  </si>
  <si>
    <t>春日白水保育園</t>
    <rPh sb="0" eb="2">
      <t>カスガ</t>
    </rPh>
    <rPh sb="2" eb="4">
      <t>シロウズ</t>
    </rPh>
    <rPh sb="4" eb="6">
      <t>ホイク</t>
    </rPh>
    <rPh sb="6" eb="7">
      <t>エン</t>
    </rPh>
    <phoneticPr fontId="30"/>
  </si>
  <si>
    <t>12-4 ■私立幼稚園の状況</t>
  </si>
  <si>
    <t>春日やよい保育園</t>
    <rPh sb="0" eb="2">
      <t>カスガ</t>
    </rPh>
    <rPh sb="5" eb="8">
      <t>ホイクエン</t>
    </rPh>
    <phoneticPr fontId="30"/>
  </si>
  <si>
    <t>春日どろんこ保育園</t>
    <rPh sb="0" eb="2">
      <t>カスガ</t>
    </rPh>
    <rPh sb="6" eb="9">
      <t>ホイクエン</t>
    </rPh>
    <phoneticPr fontId="30"/>
  </si>
  <si>
    <t>３歳</t>
    <rPh sb="1" eb="2">
      <t>サイ</t>
    </rPh>
    <phoneticPr fontId="30"/>
  </si>
  <si>
    <t>３歳未満</t>
    <rPh sb="1" eb="2">
      <t>サイ</t>
    </rPh>
    <rPh sb="2" eb="4">
      <t>ミマン</t>
    </rPh>
    <phoneticPr fontId="30"/>
  </si>
  <si>
    <t>４歳以上</t>
    <rPh sb="1" eb="4">
      <t>サイイジョウ</t>
    </rPh>
    <phoneticPr fontId="30"/>
  </si>
  <si>
    <t>　　春日やよい保育園</t>
    <rPh sb="2" eb="4">
      <t>カスガ</t>
    </rPh>
    <rPh sb="7" eb="10">
      <t>ホイクエン</t>
    </rPh>
    <phoneticPr fontId="30"/>
  </si>
  <si>
    <t>文化財の名称</t>
  </si>
  <si>
    <t>幼児・
保護者</t>
    <rPh sb="0" eb="2">
      <t>ヨウジ</t>
    </rPh>
    <rPh sb="4" eb="7">
      <t>ホゴシャ</t>
    </rPh>
    <phoneticPr fontId="30"/>
  </si>
  <si>
    <t>サブアリーナ</t>
  </si>
  <si>
    <t>奴国の丘歴史資料館</t>
  </si>
  <si>
    <t>小学生</t>
    <rPh sb="0" eb="3">
      <t>ショウガクセイ</t>
    </rPh>
    <phoneticPr fontId="30"/>
  </si>
  <si>
    <t xml:space="preserve">  　 　　区分
 年度</t>
    <rPh sb="11" eb="13">
      <t>ネンド</t>
    </rPh>
    <phoneticPr fontId="46"/>
  </si>
  <si>
    <t>高校生</t>
    <rPh sb="0" eb="3">
      <t>コウコウセイ</t>
    </rPh>
    <phoneticPr fontId="30"/>
  </si>
  <si>
    <t>金製垂飾付耳飾（日拝塚古墳出土）</t>
    <rPh sb="8" eb="9">
      <t>ヒ</t>
    </rPh>
    <rPh sb="9" eb="10">
      <t>オガ</t>
    </rPh>
    <rPh sb="10" eb="11">
      <t>ツカ</t>
    </rPh>
    <rPh sb="11" eb="13">
      <t>コフン</t>
    </rPh>
    <rPh sb="13" eb="15">
      <t>シュツド</t>
    </rPh>
    <phoneticPr fontId="30"/>
  </si>
  <si>
    <t>12-7 ■放課後児童クラブ利用児童数</t>
    <rPh sb="6" eb="9">
      <t>ホウカゴ</t>
    </rPh>
    <rPh sb="9" eb="11">
      <t>ジドウ</t>
    </rPh>
    <rPh sb="14" eb="16">
      <t>リヨウ</t>
    </rPh>
    <rPh sb="16" eb="18">
      <t>ジドウ</t>
    </rPh>
    <rPh sb="18" eb="19">
      <t>スウ</t>
    </rPh>
    <phoneticPr fontId="46"/>
  </si>
  <si>
    <t>なかよし第２</t>
    <rPh sb="4" eb="5">
      <t>ダイ</t>
    </rPh>
    <phoneticPr fontId="30"/>
  </si>
  <si>
    <t>史跡　日拝塚古墳</t>
    <rPh sb="3" eb="4">
      <t>ヒ</t>
    </rPh>
    <rPh sb="4" eb="5">
      <t>ハイ</t>
    </rPh>
    <rPh sb="5" eb="6">
      <t>ツカ</t>
    </rPh>
    <rPh sb="6" eb="8">
      <t>コフン</t>
    </rPh>
    <phoneticPr fontId="47"/>
  </si>
  <si>
    <t>（10月1日現在）</t>
  </si>
  <si>
    <t>白水小学校
（平成18年4月1日）</t>
    <rPh sb="0" eb="2">
      <t>シロウズ</t>
    </rPh>
    <rPh sb="2" eb="5">
      <t>ショウガッコウ</t>
    </rPh>
    <rPh sb="7" eb="9">
      <t>ヘイセイ</t>
    </rPh>
    <rPh sb="11" eb="12">
      <t>ネン</t>
    </rPh>
    <rPh sb="13" eb="14">
      <t>ガツ</t>
    </rPh>
    <rPh sb="15" eb="16">
      <t>ニチ</t>
    </rPh>
    <phoneticPr fontId="30"/>
  </si>
  <si>
    <t>　 
   クラブ名
 年度</t>
    <rPh sb="9" eb="10">
      <t>メイ</t>
    </rPh>
    <rPh sb="15" eb="17">
      <t>ネンド</t>
    </rPh>
    <phoneticPr fontId="30"/>
  </si>
  <si>
    <r>
      <t xml:space="preserve">登録率
</t>
    </r>
    <r>
      <rPr>
        <sz val="10"/>
        <color auto="1"/>
        <rFont val="ＭＳ ゴシック"/>
      </rPr>
      <t>（春日市民）
（％）</t>
    </r>
    <rPh sb="0" eb="2">
      <t>トウロク</t>
    </rPh>
    <rPh sb="2" eb="3">
      <t>リツ</t>
    </rPh>
    <rPh sb="5" eb="7">
      <t>カスガ</t>
    </rPh>
    <rPh sb="7" eb="9">
      <t>シミン</t>
    </rPh>
    <phoneticPr fontId="30"/>
  </si>
  <si>
    <t>平成25年度</t>
    <rPh sb="0" eb="2">
      <t>ヘイセイ</t>
    </rPh>
    <rPh sb="4" eb="5">
      <t>ネン</t>
    </rPh>
    <rPh sb="5" eb="6">
      <t>ド</t>
    </rPh>
    <phoneticPr fontId="46"/>
  </si>
  <si>
    <t>チャイルド</t>
  </si>
  <si>
    <t>ポケット</t>
  </si>
  <si>
    <t>春日南中学校
（昭和58年4月1日）</t>
    <rPh sb="0" eb="2">
      <t>カスガ</t>
    </rPh>
    <rPh sb="2" eb="3">
      <t>ミナミ</t>
    </rPh>
    <rPh sb="3" eb="6">
      <t>チュウガッコウ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</si>
  <si>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ポケット第２</t>
    <rPh sb="4" eb="5">
      <t>ダイ</t>
    </rPh>
    <phoneticPr fontId="30"/>
  </si>
  <si>
    <t>つばめ</t>
  </si>
  <si>
    <t>つばめ第２</t>
    <rPh sb="3" eb="4">
      <t>ダイ</t>
    </rPh>
    <phoneticPr fontId="30"/>
  </si>
  <si>
    <t>岡本出土</t>
    <rPh sb="2" eb="4">
      <t>シュツド</t>
    </rPh>
    <phoneticPr fontId="30"/>
  </si>
  <si>
    <t>ひかり</t>
  </si>
  <si>
    <t>ひかり第２</t>
    <rPh sb="3" eb="4">
      <t>ダイ</t>
    </rPh>
    <phoneticPr fontId="30"/>
  </si>
  <si>
    <t>あおぞら</t>
  </si>
  <si>
    <t>資料相談
件数
（件）</t>
    <rPh sb="0" eb="2">
      <t>シリョウ</t>
    </rPh>
    <rPh sb="2" eb="4">
      <t>ソウダン</t>
    </rPh>
    <rPh sb="5" eb="7">
      <t>ケンスウ</t>
    </rPh>
    <rPh sb="9" eb="10">
      <t>ケン</t>
    </rPh>
    <phoneticPr fontId="30"/>
  </si>
  <si>
    <t>ひまわり</t>
  </si>
  <si>
    <t>さくら</t>
  </si>
  <si>
    <t>さくら第２</t>
    <rPh sb="3" eb="4">
      <t>ダイ</t>
    </rPh>
    <phoneticPr fontId="30"/>
  </si>
  <si>
    <t>たいよう</t>
  </si>
  <si>
    <t>：昭和48年4月1日</t>
  </si>
  <si>
    <t>平成 7年12月26日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</si>
  <si>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なかよし</t>
  </si>
  <si>
    <t>つくしんぼ</t>
  </si>
  <si>
    <t>メインアリーナ</t>
  </si>
  <si>
    <t>つくしんぼ第２</t>
    <rPh sb="5" eb="6">
      <t>ダイ</t>
    </rPh>
    <phoneticPr fontId="30"/>
  </si>
  <si>
    <t>令和元年度</t>
    <rPh sb="0" eb="2">
      <t>レイワ</t>
    </rPh>
    <rPh sb="3" eb="5">
      <t>ネンド</t>
    </rPh>
    <phoneticPr fontId="30"/>
  </si>
  <si>
    <t>大谷小学校
（昭和54年4月1日）</t>
    <rPh sb="0" eb="2">
      <t>オオタニ</t>
    </rPh>
    <rPh sb="2" eb="5">
      <t>ショウガッコウ</t>
    </rPh>
    <rPh sb="7" eb="9">
      <t>ショウワ</t>
    </rPh>
    <rPh sb="11" eb="12">
      <t>ネン</t>
    </rPh>
    <rPh sb="13" eb="14">
      <t>ガツ</t>
    </rPh>
    <rPh sb="15" eb="16">
      <t>ニチ</t>
    </rPh>
    <phoneticPr fontId="30"/>
  </si>
  <si>
    <t>紅葉ヶ丘遺跡出土</t>
    <rPh sb="0" eb="4">
      <t>モミジガオカ</t>
    </rPh>
    <rPh sb="4" eb="6">
      <t>イセキ</t>
    </rPh>
    <rPh sb="6" eb="8">
      <t>シュツド</t>
    </rPh>
    <phoneticPr fontId="30"/>
  </si>
  <si>
    <t>コスモ</t>
  </si>
  <si>
    <t>令和６年度</t>
    <rPh sb="0" eb="2">
      <t>レイワ</t>
    </rPh>
    <rPh sb="3" eb="5">
      <t>ネンド</t>
    </rPh>
    <phoneticPr fontId="30"/>
  </si>
  <si>
    <t>瓦・須恵器（ウトグチ瓦窯跡出土）
附 上白水天神ノ木採集瓦</t>
  </si>
  <si>
    <t>すまいる</t>
  </si>
  <si>
    <t>平成30年度</t>
    <rPh sb="0" eb="2">
      <t>ヘイセイ</t>
    </rPh>
    <rPh sb="4" eb="6">
      <t>ネンド</t>
    </rPh>
    <phoneticPr fontId="30"/>
  </si>
  <si>
    <t>令和元年度</t>
    <rPh sb="0" eb="2">
      <t>レイワ</t>
    </rPh>
    <rPh sb="2" eb="3">
      <t>モト</t>
    </rPh>
    <rPh sb="3" eb="5">
      <t>ネンド</t>
    </rPh>
    <phoneticPr fontId="30"/>
  </si>
  <si>
    <t>令和元年度</t>
    <rPh sb="0" eb="2">
      <t>レイワ</t>
    </rPh>
    <rPh sb="2" eb="3">
      <t>ガン</t>
    </rPh>
    <rPh sb="3" eb="5">
      <t>ネンド</t>
    </rPh>
    <phoneticPr fontId="46"/>
  </si>
  <si>
    <t>令和元年</t>
    <rPh sb="0" eb="2">
      <t>レイワ</t>
    </rPh>
    <rPh sb="2" eb="4">
      <t>モトトシ</t>
    </rPh>
    <phoneticPr fontId="30"/>
  </si>
  <si>
    <t>平成31年</t>
    <rPh sb="0" eb="2">
      <t>ヘイセイ</t>
    </rPh>
    <rPh sb="4" eb="5">
      <t>ネン</t>
    </rPh>
    <phoneticPr fontId="30"/>
  </si>
  <si>
    <t>累計</t>
    <rPh sb="0" eb="2">
      <t>ルイケイ</t>
    </rPh>
    <phoneticPr fontId="30"/>
  </si>
  <si>
    <t>（注6）岡本保育所は令和6年度から公私連携型保育所に変更</t>
    <rPh sb="1" eb="2">
      <t>チュウ</t>
    </rPh>
    <rPh sb="4" eb="6">
      <t>オカモト</t>
    </rPh>
    <rPh sb="6" eb="8">
      <t>ホイク</t>
    </rPh>
    <rPh sb="8" eb="9">
      <t>ショ</t>
    </rPh>
    <rPh sb="10" eb="12">
      <t>レイワ</t>
    </rPh>
    <rPh sb="13" eb="15">
      <t>ネンド</t>
    </rPh>
    <rPh sb="15" eb="17">
      <t>ヘイネンド</t>
    </rPh>
    <rPh sb="17" eb="19">
      <t>コウシ</t>
    </rPh>
    <rPh sb="19" eb="21">
      <t>レンケイ</t>
    </rPh>
    <rPh sb="21" eb="22">
      <t>ガタ</t>
    </rPh>
    <rPh sb="22" eb="24">
      <t>ホイク</t>
    </rPh>
    <rPh sb="24" eb="25">
      <t>ジョ</t>
    </rPh>
    <rPh sb="26" eb="28">
      <t>ヘンコウ</t>
    </rPh>
    <phoneticPr fontId="30"/>
  </si>
  <si>
    <t>令和２年</t>
    <rPh sb="0" eb="2">
      <t>レイワ</t>
    </rPh>
    <rPh sb="3" eb="4">
      <t>ネン</t>
    </rPh>
    <phoneticPr fontId="30"/>
  </si>
  <si>
    <t xml:space="preserve"> 4月15日</t>
    <rPh sb="2" eb="3">
      <t>ガツ</t>
    </rPh>
    <rPh sb="5" eb="6">
      <t>ニチ</t>
    </rPh>
    <phoneticPr fontId="30"/>
  </si>
  <si>
    <t>平成 5年 3月 1日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</si>
  <si>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利用者</t>
    <rPh sb="0" eb="3">
      <t>リヨウシャ</t>
    </rPh>
    <phoneticPr fontId="30"/>
  </si>
  <si>
    <t>来館者</t>
    <rPh sb="0" eb="3">
      <t>ライカンシャ</t>
    </rPh>
    <phoneticPr fontId="30"/>
  </si>
  <si>
    <t>小計</t>
    <rPh sb="0" eb="1">
      <t>ショウ</t>
    </rPh>
    <rPh sb="1" eb="2">
      <t>ケイ</t>
    </rPh>
    <phoneticPr fontId="30"/>
  </si>
  <si>
    <t xml:space="preserve"> 4月1日
 4月1日
10月1日
10月1日
10月1日</t>
    <rPh sb="2" eb="3">
      <t>ガツ</t>
    </rPh>
    <rPh sb="4" eb="5">
      <t>ニチ</t>
    </rPh>
    <rPh sb="8" eb="9">
      <t>ガツ</t>
    </rPh>
    <rPh sb="10" eb="11">
      <t>ニチ</t>
    </rPh>
    <rPh sb="14" eb="15">
      <t>ガツ</t>
    </rPh>
    <rPh sb="16" eb="17">
      <t>ニチ</t>
    </rPh>
    <rPh sb="20" eb="21">
      <t>ガツ</t>
    </rPh>
    <rPh sb="22" eb="23">
      <t>ニチ</t>
    </rPh>
    <rPh sb="26" eb="27">
      <t>ガツ</t>
    </rPh>
    <rPh sb="28" eb="29">
      <t>ニチ</t>
    </rPh>
    <phoneticPr fontId="30"/>
  </si>
  <si>
    <t>開館日数
（日）</t>
    <rPh sb="0" eb="2">
      <t>カイカン</t>
    </rPh>
    <rPh sb="2" eb="4">
      <t>ニッスウ</t>
    </rPh>
    <rPh sb="6" eb="7">
      <t>ニチ</t>
    </rPh>
    <phoneticPr fontId="46"/>
  </si>
  <si>
    <t>その他</t>
    <rPh sb="2" eb="3">
      <t>ホカ</t>
    </rPh>
    <phoneticPr fontId="30"/>
  </si>
  <si>
    <t>県指定</t>
    <rPh sb="0" eb="1">
      <t>けん</t>
    </rPh>
    <rPh sb="1" eb="3">
      <t>してい</t>
    </rPh>
    <phoneticPr fontId="48" type="Hiragana" alignment="distributed"/>
  </si>
  <si>
    <t>後漢鏡（天神ノ木遺跡出土）</t>
    <rPh sb="0" eb="1">
      <t>ゴ</t>
    </rPh>
    <rPh sb="1" eb="2">
      <t>カン</t>
    </rPh>
    <rPh sb="2" eb="3">
      <t>カガミ</t>
    </rPh>
    <phoneticPr fontId="47"/>
  </si>
  <si>
    <t>12-6 ■児童センター利用状況</t>
  </si>
  <si>
    <t>（5月1日現在）</t>
  </si>
  <si>
    <t>平均利用者数
（人）</t>
    <rPh sb="0" eb="2">
      <t>ヘイキン</t>
    </rPh>
    <rPh sb="2" eb="4">
      <t>リヨウ</t>
    </rPh>
    <rPh sb="4" eb="5">
      <t>シャ</t>
    </rPh>
    <rPh sb="5" eb="6">
      <t>スウ</t>
    </rPh>
    <rPh sb="8" eb="9">
      <t>ニン</t>
    </rPh>
    <phoneticPr fontId="46"/>
  </si>
  <si>
    <t>土製狛犬</t>
  </si>
  <si>
    <t>：昭和27年4月</t>
  </si>
  <si>
    <t>王墓の上石（須玖岡本遺跡）</t>
    <rPh sb="0" eb="1">
      <t>おう</t>
    </rPh>
    <rPh sb="6" eb="7">
      <t>す</t>
    </rPh>
    <rPh sb="7" eb="8">
      <t>く</t>
    </rPh>
    <rPh sb="8" eb="10">
      <t>おかもと</t>
    </rPh>
    <rPh sb="10" eb="12">
      <t>いせき</t>
    </rPh>
    <phoneticPr fontId="48" type="Hiragana" alignment="distributed"/>
  </si>
  <si>
    <t>：昭和31年4月</t>
  </si>
  <si>
    <t>：昭和34年4月</t>
  </si>
  <si>
    <t>令和 2年 2月21日</t>
  </si>
  <si>
    <t>：昭和34年12月</t>
  </si>
  <si>
    <t>：昭和41年4月</t>
  </si>
  <si>
    <t>：昭和43年4月</t>
  </si>
  <si>
    <t>：昭和46年4月1日</t>
  </si>
  <si>
    <t>白水ヶ丘1丁目4番地内</t>
    <rPh sb="0" eb="2">
      <t>シロウズ</t>
    </rPh>
    <rPh sb="3" eb="4">
      <t>オカ</t>
    </rPh>
    <rPh sb="5" eb="7">
      <t>チョウメ</t>
    </rPh>
    <rPh sb="8" eb="9">
      <t>バン</t>
    </rPh>
    <rPh sb="9" eb="10">
      <t>チ</t>
    </rPh>
    <rPh sb="10" eb="11">
      <t>ナイ</t>
    </rPh>
    <phoneticPr fontId="47"/>
  </si>
  <si>
    <t>：昭和46年5月</t>
  </si>
  <si>
    <t>：昭和53年4月</t>
  </si>
  <si>
    <t>青葉やまと保育園</t>
    <rPh sb="0" eb="2">
      <t>アオバ</t>
    </rPh>
    <rPh sb="5" eb="8">
      <t>ホイクエン</t>
    </rPh>
    <phoneticPr fontId="30"/>
  </si>
  <si>
    <t>　　春日原保育所</t>
  </si>
  <si>
    <t>住吉神社のナギの杜</t>
    <rPh sb="0" eb="2">
      <t>すみよし</t>
    </rPh>
    <rPh sb="2" eb="4">
      <t>じんじゃ</t>
    </rPh>
    <rPh sb="8" eb="9">
      <t>もり</t>
    </rPh>
    <phoneticPr fontId="48" type="Hiragana" alignment="distributed"/>
  </si>
  <si>
    <t>昭和63年12月17日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</si>
  <si>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：昭和45年4月1日</t>
  </si>
  <si>
    <t>　　岡本保育所</t>
  </si>
  <si>
    <t>昭和61年 3月28日</t>
    <rPh sb="0" eb="2">
      <t>ショウワ</t>
    </rPh>
    <rPh sb="4" eb="5">
      <t>ネン</t>
    </rPh>
    <rPh sb="7" eb="8">
      <t>ガツ</t>
    </rPh>
    <rPh sb="10" eb="11">
      <t>ニチ</t>
    </rPh>
    <phoneticPr fontId="30"/>
  </si>
  <si>
    <t>　　昇町保育所</t>
  </si>
  <si>
    <t>　　大和保育所</t>
  </si>
  <si>
    <t>：昭和47年4月1日</t>
  </si>
  <si>
    <t>　　須玖保育所</t>
  </si>
  <si>
    <t>　　白水保育所</t>
  </si>
  <si>
    <t>：昭和49年8月1日</t>
  </si>
  <si>
    <t>　　若竹保育園</t>
  </si>
  <si>
    <t>：昭和25年2月8日</t>
  </si>
  <si>
    <t>小学校</t>
    <rPh sb="0" eb="3">
      <t>ショウガッコウ</t>
    </rPh>
    <phoneticPr fontId="30"/>
  </si>
  <si>
    <t>　　春日中央保育園</t>
  </si>
  <si>
    <t>令和 5年 3月 1日</t>
    <rPh sb="0" eb="2">
      <t>レイワ</t>
    </rPh>
    <rPh sb="4" eb="5">
      <t>ネン</t>
    </rPh>
    <rPh sb="7" eb="8">
      <t>ガツ</t>
    </rPh>
    <rPh sb="10" eb="11">
      <t>ニチ</t>
    </rPh>
    <phoneticPr fontId="30"/>
  </si>
  <si>
    <t>：昭和51年4月1日</t>
  </si>
  <si>
    <t>小学校計</t>
    <rPh sb="0" eb="3">
      <t>ショウガッコウ</t>
    </rPh>
    <rPh sb="3" eb="4">
      <t>ケイ</t>
    </rPh>
    <phoneticPr fontId="30"/>
  </si>
  <si>
    <t>令和元年度</t>
    <rPh sb="0" eb="2">
      <t>レイワ</t>
    </rPh>
    <rPh sb="3" eb="4">
      <t>ネン</t>
    </rPh>
    <rPh sb="4" eb="5">
      <t>ド</t>
    </rPh>
    <phoneticPr fontId="46"/>
  </si>
  <si>
    <t>　　あいあい保育園</t>
  </si>
  <si>
    <t>：平成12年10月1日</t>
  </si>
  <si>
    <t>　　まみぃ保育園</t>
  </si>
  <si>
    <t>令和３年度</t>
  </si>
  <si>
    <t>：平成15年2月17日</t>
  </si>
  <si>
    <t>令和５年度</t>
    <rPh sb="0" eb="2">
      <t>レイワ</t>
    </rPh>
    <rPh sb="3" eb="5">
      <t>ネンド</t>
    </rPh>
    <phoneticPr fontId="46"/>
  </si>
  <si>
    <t>　　　項目
　年</t>
    <rPh sb="3" eb="5">
      <t>コウモク</t>
    </rPh>
    <rPh sb="11" eb="12">
      <t>ネン</t>
    </rPh>
    <phoneticPr fontId="30"/>
  </si>
  <si>
    <t>　　春日小鳩幼稚園</t>
    <rPh sb="6" eb="9">
      <t>ヨウチエン</t>
    </rPh>
    <phoneticPr fontId="46"/>
  </si>
  <si>
    <t>泉ヶ丘幼稚園</t>
    <rPh sb="0" eb="1">
      <t>イズミ</t>
    </rPh>
    <rPh sb="2" eb="3">
      <t>オカ</t>
    </rPh>
    <rPh sb="3" eb="6">
      <t>ヨウチエン</t>
    </rPh>
    <phoneticPr fontId="30"/>
  </si>
  <si>
    <t>（注）幼児～高校生は来館者カード数。その他は行事等の参加者数。</t>
    <rPh sb="1" eb="2">
      <t>チュウ</t>
    </rPh>
    <rPh sb="3" eb="5">
      <t>ヨウジ</t>
    </rPh>
    <rPh sb="6" eb="9">
      <t>コウコウセイ</t>
    </rPh>
    <rPh sb="10" eb="13">
      <t>ライカンシャ</t>
    </rPh>
    <rPh sb="16" eb="17">
      <t>スウ</t>
    </rPh>
    <rPh sb="20" eb="21">
      <t>ホカ</t>
    </rPh>
    <rPh sb="22" eb="24">
      <t>ギョウジ</t>
    </rPh>
    <rPh sb="24" eb="25">
      <t>トウ</t>
    </rPh>
    <rPh sb="26" eb="29">
      <t>サンカシャ</t>
    </rPh>
    <rPh sb="29" eb="30">
      <t>スウ</t>
    </rPh>
    <phoneticPr fontId="30"/>
  </si>
  <si>
    <t>（注1）保育所の開設年月日</t>
    <rPh sb="1" eb="2">
      <t>チュウ</t>
    </rPh>
    <rPh sb="4" eb="6">
      <t>ホイク</t>
    </rPh>
    <rPh sb="6" eb="7">
      <t>ショ</t>
    </rPh>
    <rPh sb="8" eb="10">
      <t>カイセツ</t>
    </rPh>
    <rPh sb="10" eb="13">
      <t>ネンガッピ</t>
    </rPh>
    <phoneticPr fontId="30"/>
  </si>
  <si>
    <t>役員室</t>
    <rPh sb="0" eb="3">
      <t>ヤクインシツ</t>
    </rPh>
    <phoneticPr fontId="30"/>
  </si>
  <si>
    <t>（注3）大和保育所は平成30年度から公私連携型保育所に変更し、「青葉やまと保育園」に名称変更</t>
    <rPh sb="1" eb="2">
      <t>チュウ</t>
    </rPh>
    <rPh sb="4" eb="6">
      <t>ヤマト</t>
    </rPh>
    <rPh sb="6" eb="8">
      <t>ホイク</t>
    </rPh>
    <rPh sb="8" eb="9">
      <t>ショ</t>
    </rPh>
    <rPh sb="10" eb="12">
      <t>ヘイセイ</t>
    </rPh>
    <rPh sb="14" eb="16">
      <t>ネンド</t>
    </rPh>
    <rPh sb="18" eb="20">
      <t>コウシ</t>
    </rPh>
    <rPh sb="20" eb="22">
      <t>レンケイ</t>
    </rPh>
    <rPh sb="22" eb="23">
      <t>ガタ</t>
    </rPh>
    <rPh sb="23" eb="25">
      <t>ホイク</t>
    </rPh>
    <rPh sb="25" eb="26">
      <t>ジョ</t>
    </rPh>
    <rPh sb="27" eb="29">
      <t>ヘンコウ</t>
    </rPh>
    <rPh sb="32" eb="34">
      <t>アオバ</t>
    </rPh>
    <rPh sb="37" eb="40">
      <t>ホイクエン</t>
    </rPh>
    <rPh sb="42" eb="44">
      <t>メイショウ</t>
    </rPh>
    <rPh sb="44" eb="46">
      <t>ヘンコウ</t>
    </rPh>
    <phoneticPr fontId="30"/>
  </si>
  <si>
    <t>卓球場</t>
    <rPh sb="0" eb="3">
      <t>タッキュウジョウ</t>
    </rPh>
    <phoneticPr fontId="30"/>
  </si>
  <si>
    <t>（注2）白水保育所は平成28年度から公私連携型保育所に変更し、「春日白水保育園」に名称変更</t>
    <rPh sb="1" eb="2">
      <t>チュウ</t>
    </rPh>
    <rPh sb="4" eb="6">
      <t>シロウズ</t>
    </rPh>
    <rPh sb="6" eb="8">
      <t>ホイク</t>
    </rPh>
    <rPh sb="8" eb="9">
      <t>ショ</t>
    </rPh>
    <rPh sb="10" eb="12">
      <t>ヘイセイ</t>
    </rPh>
    <rPh sb="14" eb="16">
      <t>ネンド</t>
    </rPh>
    <rPh sb="18" eb="20">
      <t>コウシ</t>
    </rPh>
    <rPh sb="20" eb="22">
      <t>レンケイ</t>
    </rPh>
    <rPh sb="22" eb="23">
      <t>ガタ</t>
    </rPh>
    <rPh sb="23" eb="25">
      <t>ホイク</t>
    </rPh>
    <rPh sb="25" eb="26">
      <t>ジョ</t>
    </rPh>
    <rPh sb="27" eb="29">
      <t>ヘンコウ</t>
    </rPh>
    <rPh sb="32" eb="34">
      <t>カスガ</t>
    </rPh>
    <rPh sb="34" eb="36">
      <t>シロウズ</t>
    </rPh>
    <rPh sb="36" eb="39">
      <t>ホイクエン</t>
    </rPh>
    <rPh sb="41" eb="43">
      <t>メイショウ</t>
    </rPh>
    <rPh sb="43" eb="45">
      <t>ヘンコウ</t>
    </rPh>
    <phoneticPr fontId="30"/>
  </si>
  <si>
    <t>区分</t>
  </si>
  <si>
    <t>　　　台数が大幅に減少したため、前年度を下回った。</t>
  </si>
  <si>
    <t>春日南中学校</t>
  </si>
  <si>
    <t>　　　及び小倉第２雨水貯留施設建設工事に伴い、駐車場可能</t>
  </si>
  <si>
    <t>生徒数</t>
    <rPh sb="0" eb="2">
      <t>セイト</t>
    </rPh>
    <rPh sb="2" eb="3">
      <t>スウ</t>
    </rPh>
    <phoneticPr fontId="30"/>
  </si>
  <si>
    <t>（注2）平成27年度稼働状況は、総合スポーツセンター建設工事</t>
    <rPh sb="1" eb="2">
      <t>チュウ</t>
    </rPh>
    <rPh sb="4" eb="6">
      <t>ヘイセイ</t>
    </rPh>
    <rPh sb="8" eb="10">
      <t>ネンド</t>
    </rPh>
    <rPh sb="10" eb="12">
      <t>カドウ</t>
    </rPh>
    <rPh sb="12" eb="14">
      <t>ジョウキョウ</t>
    </rPh>
    <rPh sb="16" eb="18">
      <t>ソウゴウ</t>
    </rPh>
    <rPh sb="26" eb="28">
      <t>ケンセツ</t>
    </rPh>
    <rPh sb="28" eb="30">
      <t>コウジ</t>
    </rPh>
    <phoneticPr fontId="30"/>
  </si>
  <si>
    <t>（注1）稼働状況：各諸室の利用日数を開館日数で除した数値</t>
    <rPh sb="1" eb="2">
      <t>チュウ</t>
    </rPh>
    <phoneticPr fontId="30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</si>
  <si>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0"/>
  </si>
  <si>
    <t>平成29年度</t>
    <rPh sb="0" eb="2">
      <t>ヘイセイ</t>
    </rPh>
    <rPh sb="4" eb="5">
      <t>ネン</t>
    </rPh>
    <rPh sb="5" eb="6">
      <t>ド</t>
    </rPh>
    <phoneticPr fontId="46"/>
  </si>
  <si>
    <t>平成30年度</t>
    <rPh sb="0" eb="2">
      <t>ヘイセイ</t>
    </rPh>
    <rPh sb="4" eb="5">
      <t>ネン</t>
    </rPh>
    <rPh sb="5" eb="6">
      <t>ド</t>
    </rPh>
    <phoneticPr fontId="30"/>
  </si>
  <si>
    <t>平成29年度</t>
    <rPh sb="0" eb="2">
      <t>ヘイセイ</t>
    </rPh>
    <rPh sb="4" eb="5">
      <t>ネン</t>
    </rPh>
    <rPh sb="5" eb="6">
      <t>ド</t>
    </rPh>
    <phoneticPr fontId="30"/>
  </si>
  <si>
    <t>熊野神社所有</t>
    <rPh sb="0" eb="2">
      <t>クマノ</t>
    </rPh>
    <rPh sb="2" eb="4">
      <t>ジンジャ</t>
    </rPh>
    <rPh sb="4" eb="6">
      <t>ショユウ</t>
    </rPh>
    <phoneticPr fontId="30"/>
  </si>
  <si>
    <t>平成28年度</t>
    <rPh sb="0" eb="2">
      <t>ヘイセイ</t>
    </rPh>
    <rPh sb="4" eb="5">
      <t>ネン</t>
    </rPh>
    <rPh sb="5" eb="6">
      <t>ド</t>
    </rPh>
    <phoneticPr fontId="30"/>
  </si>
  <si>
    <t>12-10 ■ふれあい文化センター稼動状況</t>
    <rPh sb="17" eb="19">
      <t>カドウ</t>
    </rPh>
    <phoneticPr fontId="46"/>
  </si>
  <si>
    <t>全館</t>
    <rPh sb="0" eb="2">
      <t>ゼンカン</t>
    </rPh>
    <phoneticPr fontId="30"/>
  </si>
  <si>
    <t>　　項目
　年</t>
    <rPh sb="2" eb="4">
      <t>コウモク</t>
    </rPh>
    <rPh sb="8" eb="9">
      <t>ネン</t>
    </rPh>
    <phoneticPr fontId="30"/>
  </si>
  <si>
    <t>新館</t>
    <rPh sb="0" eb="2">
      <t>シンカン</t>
    </rPh>
    <phoneticPr fontId="30"/>
  </si>
  <si>
    <t>　　　　 区分
 年度</t>
    <rPh sb="5" eb="7">
      <t>クブン</t>
    </rPh>
    <rPh sb="9" eb="11">
      <t>ネンド</t>
    </rPh>
    <phoneticPr fontId="30"/>
  </si>
  <si>
    <t>（単位：％）</t>
    <rPh sb="1" eb="3">
      <t>タンイ</t>
    </rPh>
    <phoneticPr fontId="30"/>
  </si>
  <si>
    <t>春日神社のセンリョウ叢林</t>
    <rPh sb="10" eb="11">
      <t>くさむら</t>
    </rPh>
    <rPh sb="11" eb="12">
      <t>はやし</t>
    </rPh>
    <phoneticPr fontId="48" type="Hiragana" alignment="distributed"/>
  </si>
  <si>
    <t>合　　　　計</t>
    <rPh sb="0" eb="1">
      <t>ゴウ</t>
    </rPh>
    <rPh sb="5" eb="6">
      <t>ケイ</t>
    </rPh>
    <phoneticPr fontId="30"/>
  </si>
  <si>
    <t>位瀬公園</t>
    <rPh sb="0" eb="1">
      <t>クライ</t>
    </rPh>
    <rPh sb="1" eb="2">
      <t>セ</t>
    </rPh>
    <rPh sb="2" eb="3">
      <t>オオヤケ</t>
    </rPh>
    <rPh sb="3" eb="4">
      <t>エン</t>
    </rPh>
    <phoneticPr fontId="30"/>
  </si>
  <si>
    <t>春日原保育所</t>
    <rPh sb="0" eb="3">
      <t>カスガバル</t>
    </rPh>
    <rPh sb="3" eb="6">
      <t>ホイクショ</t>
    </rPh>
    <phoneticPr fontId="30"/>
  </si>
  <si>
    <t>昭和38年 1月 9日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</si>
  <si>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若葉台テニスコート</t>
    <rPh sb="0" eb="3">
      <t>ワカバダイ</t>
    </rPh>
    <phoneticPr fontId="30"/>
  </si>
  <si>
    <t>白水大池公園多目的広場</t>
    <rPh sb="0" eb="2">
      <t>シロウズ</t>
    </rPh>
    <rPh sb="2" eb="4">
      <t>オオイケ</t>
    </rPh>
    <rPh sb="4" eb="6">
      <t>コウエン</t>
    </rPh>
    <rPh sb="6" eb="9">
      <t>タモクテキ</t>
    </rPh>
    <rPh sb="9" eb="11">
      <t>ヒロバ</t>
    </rPh>
    <phoneticPr fontId="30"/>
  </si>
  <si>
    <t>テニスコート</t>
  </si>
  <si>
    <t>令和３年</t>
    <rPh sb="0" eb="2">
      <t>レイワ</t>
    </rPh>
    <rPh sb="3" eb="4">
      <t>ネン</t>
    </rPh>
    <phoneticPr fontId="30"/>
  </si>
  <si>
    <t>令和７年度</t>
    <rPh sb="0" eb="2">
      <t>レイワ</t>
    </rPh>
    <rPh sb="3" eb="5">
      <t>ネンド</t>
    </rPh>
    <phoneticPr fontId="30"/>
  </si>
  <si>
    <t>卓球場</t>
    <rPh sb="0" eb="2">
      <t>タッキュウ</t>
    </rPh>
    <rPh sb="2" eb="3">
      <t>ジョウ</t>
    </rPh>
    <phoneticPr fontId="30"/>
  </si>
  <si>
    <t>野球場</t>
    <rPh sb="0" eb="2">
      <t>ヤキュウ</t>
    </rPh>
    <rPh sb="2" eb="3">
      <t>ジョウ</t>
    </rPh>
    <phoneticPr fontId="30"/>
  </si>
  <si>
    <t>12-11 ■スポーツセンター等利用状況</t>
    <rPh sb="15" eb="16">
      <t>トウ</t>
    </rPh>
    <rPh sb="16" eb="18">
      <t>リヨウ</t>
    </rPh>
    <rPh sb="18" eb="20">
      <t>ジョウキョウ</t>
    </rPh>
    <phoneticPr fontId="30"/>
  </si>
  <si>
    <t>北スポーツ
センター</t>
    <rPh sb="0" eb="1">
      <t>キタ</t>
    </rPh>
    <phoneticPr fontId="30"/>
  </si>
  <si>
    <t>平成 8年 7月 1日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</si>
  <si>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重要無形民俗文化財　春日の婿押し</t>
    <rPh sb="0" eb="2">
      <t>ジュウヨウ</t>
    </rPh>
    <rPh sb="2" eb="4">
      <t>ムケイ</t>
    </rPh>
    <rPh sb="4" eb="6">
      <t>ミンゾク</t>
    </rPh>
    <rPh sb="6" eb="9">
      <t>ブンカザイ</t>
    </rPh>
    <rPh sb="10" eb="12">
      <t>カスガ</t>
    </rPh>
    <phoneticPr fontId="30"/>
  </si>
  <si>
    <t>　※　平成28年4月名称変更</t>
    <rPh sb="10" eb="12">
      <t>メイショウ</t>
    </rPh>
    <rPh sb="12" eb="14">
      <t>ヘンコウ</t>
    </rPh>
    <phoneticPr fontId="47"/>
  </si>
  <si>
    <t>西野球場</t>
    <rPh sb="0" eb="1">
      <t>ニシ</t>
    </rPh>
    <rPh sb="1" eb="3">
      <t>ヤキュウ</t>
    </rPh>
    <rPh sb="3" eb="4">
      <t>ジョウ</t>
    </rPh>
    <phoneticPr fontId="30"/>
  </si>
  <si>
    <t>平成30年度</t>
    <rPh sb="0" eb="2">
      <t>ヘイセイ</t>
    </rPh>
    <rPh sb="4" eb="6">
      <t>ネンド</t>
    </rPh>
    <phoneticPr fontId="46"/>
  </si>
  <si>
    <t>有形
民俗文化財</t>
    <rPh sb="3" eb="5">
      <t>ミンゾク</t>
    </rPh>
    <rPh sb="5" eb="8">
      <t>ブンカザイ</t>
    </rPh>
    <phoneticPr fontId="47"/>
  </si>
  <si>
    <t>温水プール</t>
    <rPh sb="0" eb="2">
      <t>オンスイ</t>
    </rPh>
    <phoneticPr fontId="30"/>
  </si>
  <si>
    <t>相撲場</t>
    <rPh sb="0" eb="2">
      <t>スモウ</t>
    </rPh>
    <rPh sb="2" eb="3">
      <t>ジョウ</t>
    </rPh>
    <phoneticPr fontId="30"/>
  </si>
  <si>
    <t>屋外競技場</t>
    <rPh sb="0" eb="2">
      <t>オクガイ</t>
    </rPh>
    <rPh sb="2" eb="5">
      <t>キョウギジョウ</t>
    </rPh>
    <phoneticPr fontId="30"/>
  </si>
  <si>
    <t>フットサルコート</t>
  </si>
  <si>
    <t>岡本保育所</t>
    <rPh sb="0" eb="2">
      <t>オカモト</t>
    </rPh>
    <rPh sb="2" eb="5">
      <t>ホイクショ</t>
    </rPh>
    <phoneticPr fontId="30"/>
  </si>
  <si>
    <t>トレーニング室</t>
    <rPh sb="6" eb="7">
      <t>シツ</t>
    </rPh>
    <phoneticPr fontId="30"/>
  </si>
  <si>
    <t>フィットネス</t>
  </si>
  <si>
    <t>弓道場</t>
    <rPh sb="0" eb="2">
      <t>キュウドウ</t>
    </rPh>
    <rPh sb="2" eb="3">
      <t>ジョウ</t>
    </rPh>
    <phoneticPr fontId="30"/>
  </si>
  <si>
    <t>２階ランニング
コース</t>
    <rPh sb="1" eb="2">
      <t>カイ</t>
    </rPh>
    <phoneticPr fontId="30"/>
  </si>
  <si>
    <t>個人所蔵</t>
    <rPh sb="0" eb="2">
      <t>コジン</t>
    </rPh>
    <rPh sb="2" eb="4">
      <t>ショゾウ</t>
    </rPh>
    <phoneticPr fontId="30"/>
  </si>
  <si>
    <t>会議室</t>
    <rPh sb="0" eb="3">
      <t>カイギシツ</t>
    </rPh>
    <phoneticPr fontId="30"/>
  </si>
  <si>
    <t>　※　平成28年4月開館</t>
  </si>
  <si>
    <t>武道場（剣道）</t>
    <rPh sb="0" eb="2">
      <t>ブドウ</t>
    </rPh>
    <rPh sb="2" eb="3">
      <t>ジョウ</t>
    </rPh>
    <rPh sb="4" eb="6">
      <t>ケンドウ</t>
    </rPh>
    <phoneticPr fontId="30"/>
  </si>
  <si>
    <t>授乳室</t>
    <rPh sb="0" eb="2">
      <t>ジュニュウ</t>
    </rPh>
    <rPh sb="2" eb="3">
      <t>シツ</t>
    </rPh>
    <phoneticPr fontId="30"/>
  </si>
  <si>
    <t>下白水南6丁目208番地外</t>
    <rPh sb="0" eb="1">
      <t>シモ</t>
    </rPh>
    <rPh sb="1" eb="3">
      <t>シロウズ</t>
    </rPh>
    <rPh sb="3" eb="4">
      <t>ミナミ</t>
    </rPh>
    <rPh sb="5" eb="7">
      <t>チョウメ</t>
    </rPh>
    <rPh sb="10" eb="11">
      <t>バン</t>
    </rPh>
    <rPh sb="11" eb="12">
      <t>チ</t>
    </rPh>
    <rPh sb="12" eb="13">
      <t>ホカ</t>
    </rPh>
    <phoneticPr fontId="47"/>
  </si>
  <si>
    <t>託児室</t>
    <rPh sb="0" eb="3">
      <t>タクジシツ</t>
    </rPh>
    <phoneticPr fontId="30"/>
  </si>
  <si>
    <t>春日中学校
春日東中学校
春日野中学校</t>
    <rPh sb="0" eb="2">
      <t>カスガ</t>
    </rPh>
    <rPh sb="2" eb="3">
      <t>チュウ</t>
    </rPh>
    <rPh sb="3" eb="5">
      <t>ガッコウ</t>
    </rPh>
    <rPh sb="6" eb="8">
      <t>カスガ</t>
    </rPh>
    <rPh sb="8" eb="9">
      <t>ヒガシ</t>
    </rPh>
    <rPh sb="9" eb="12">
      <t>チュウガッコウ</t>
    </rPh>
    <rPh sb="13" eb="16">
      <t>カスガノ</t>
    </rPh>
    <rPh sb="16" eb="19">
      <t>チュウガッコウ</t>
    </rPh>
    <phoneticPr fontId="30"/>
  </si>
  <si>
    <t>審判室</t>
    <rPh sb="0" eb="2">
      <t>シンパン</t>
    </rPh>
    <rPh sb="2" eb="3">
      <t>シツ</t>
    </rPh>
    <phoneticPr fontId="30"/>
  </si>
  <si>
    <t>児童数</t>
    <rPh sb="0" eb="2">
      <t>ジドウ</t>
    </rPh>
    <rPh sb="2" eb="3">
      <t>スウ</t>
    </rPh>
    <phoneticPr fontId="30"/>
  </si>
  <si>
    <t>控室</t>
    <rPh sb="0" eb="2">
      <t>ヒカエシツ</t>
    </rPh>
    <phoneticPr fontId="30"/>
  </si>
  <si>
    <t>白水ヶ丘6丁目147番地</t>
    <rPh sb="0" eb="2">
      <t>シロウズ</t>
    </rPh>
    <rPh sb="3" eb="4">
      <t>オカ</t>
    </rPh>
    <rPh sb="5" eb="7">
      <t>チョウメ</t>
    </rPh>
    <rPh sb="10" eb="12">
      <t>バンチ</t>
    </rPh>
    <phoneticPr fontId="47"/>
  </si>
  <si>
    <t>総合
スポーツ
センター</t>
    <rPh sb="0" eb="2">
      <t>ソウゴウ</t>
    </rPh>
    <phoneticPr fontId="30"/>
  </si>
  <si>
    <t>（注）「平均利用者数」＝利用者÷開館日数</t>
    <rPh sb="1" eb="2">
      <t>チュウ</t>
    </rPh>
    <rPh sb="4" eb="6">
      <t>ヘイキン</t>
    </rPh>
    <rPh sb="6" eb="9">
      <t>リヨウシャ</t>
    </rPh>
    <rPh sb="9" eb="10">
      <t>スウ</t>
    </rPh>
    <rPh sb="12" eb="15">
      <t>リヨウシャ</t>
    </rPh>
    <rPh sb="16" eb="18">
      <t>カイカン</t>
    </rPh>
    <rPh sb="18" eb="20">
      <t>ニッスウ</t>
    </rPh>
    <phoneticPr fontId="46"/>
  </si>
  <si>
    <t>平成19年度</t>
    <rPh sb="0" eb="2">
      <t>ヘイセイ</t>
    </rPh>
    <rPh sb="4" eb="6">
      <t>ネンド</t>
    </rPh>
    <phoneticPr fontId="30"/>
  </si>
  <si>
    <t>戦国式系銅剣（立石遺跡出土）</t>
    <rPh sb="0" eb="2">
      <t>センゴク</t>
    </rPh>
    <rPh sb="2" eb="3">
      <t>シキ</t>
    </rPh>
    <rPh sb="3" eb="4">
      <t>ケイ</t>
    </rPh>
    <rPh sb="4" eb="5">
      <t>ドウ</t>
    </rPh>
    <rPh sb="5" eb="6">
      <t>ケン</t>
    </rPh>
    <phoneticPr fontId="47"/>
  </si>
  <si>
    <t>（注3）令和2年度は、新型コロナウイルスの感染拡大が影響し、</t>
    <rPh sb="1" eb="2">
      <t>チュウ</t>
    </rPh>
    <rPh sb="4" eb="5">
      <t>レイ</t>
    </rPh>
    <rPh sb="5" eb="6">
      <t>ワ</t>
    </rPh>
    <rPh sb="7" eb="8">
      <t>ネン</t>
    </rPh>
    <rPh sb="8" eb="9">
      <t>ド</t>
    </rPh>
    <rPh sb="11" eb="13">
      <t>シンガタ</t>
    </rPh>
    <rPh sb="21" eb="23">
      <t>カンセン</t>
    </rPh>
    <rPh sb="23" eb="25">
      <t>カクダイ</t>
    </rPh>
    <rPh sb="26" eb="28">
      <t>エイキョウ</t>
    </rPh>
    <phoneticPr fontId="30"/>
  </si>
  <si>
    <t>平成
30年度</t>
    <rPh sb="0" eb="2">
      <t>ヘイセイ</t>
    </rPh>
    <rPh sb="5" eb="7">
      <t>ネンド</t>
    </rPh>
    <phoneticPr fontId="30"/>
  </si>
  <si>
    <t>令和元年度</t>
    <rPh sb="0" eb="2">
      <t>レイワ</t>
    </rPh>
    <rPh sb="2" eb="3">
      <t>ガン</t>
    </rPh>
    <rPh sb="3" eb="5">
      <t>ネンド</t>
    </rPh>
    <phoneticPr fontId="30"/>
  </si>
  <si>
    <t>平成
29年度</t>
    <rPh sb="0" eb="2">
      <t>ヘイセイ</t>
    </rPh>
    <rPh sb="5" eb="7">
      <t>ネンド</t>
    </rPh>
    <phoneticPr fontId="30"/>
  </si>
  <si>
    <t>平成
28年度</t>
    <rPh sb="0" eb="2">
      <t>ヘイセイ</t>
    </rPh>
    <rPh sb="5" eb="7">
      <t>ネンド</t>
    </rPh>
    <phoneticPr fontId="30"/>
  </si>
  <si>
    <t>春日北中学校
（平成8年4月1日）</t>
    <rPh sb="0" eb="2">
      <t>カスガ</t>
    </rPh>
    <rPh sb="2" eb="3">
      <t>キタ</t>
    </rPh>
    <rPh sb="3" eb="4">
      <t>チュウ</t>
    </rPh>
    <rPh sb="4" eb="6">
      <t>ガッコウ</t>
    </rPh>
    <rPh sb="8" eb="10">
      <t>ヘイセイ</t>
    </rPh>
    <rPh sb="11" eb="12">
      <t>ネン</t>
    </rPh>
    <rPh sb="13" eb="14">
      <t>ガツ</t>
    </rPh>
    <rPh sb="15" eb="16">
      <t>ニチ</t>
    </rPh>
    <phoneticPr fontId="30"/>
  </si>
  <si>
    <t>平成
27年度</t>
    <rPh sb="0" eb="2">
      <t>ヘイセイ</t>
    </rPh>
    <rPh sb="5" eb="7">
      <t>ネンド</t>
    </rPh>
    <phoneticPr fontId="30"/>
  </si>
  <si>
    <t>平成
26年度</t>
    <rPh sb="0" eb="2">
      <t>ヘイセイ</t>
    </rPh>
    <rPh sb="5" eb="7">
      <t>ネンド</t>
    </rPh>
    <phoneticPr fontId="30"/>
  </si>
  <si>
    <t>銅鏡（須玖岡本遺跡Ｄ地点出土）</t>
    <rPh sb="0" eb="2">
      <t>ドウキョウ</t>
    </rPh>
    <phoneticPr fontId="47"/>
  </si>
  <si>
    <t>平成
25年度</t>
    <rPh sb="0" eb="2">
      <t>ヘイセイ</t>
    </rPh>
    <rPh sb="5" eb="7">
      <t>ネンド</t>
    </rPh>
    <phoneticPr fontId="30"/>
  </si>
  <si>
    <t>　　　　　　　　　　　年度
　区分</t>
    <rPh sb="11" eb="13">
      <t>ネンド</t>
    </rPh>
    <rPh sb="15" eb="17">
      <t>クブン</t>
    </rPh>
    <phoneticPr fontId="30"/>
  </si>
  <si>
    <t>（単位：人）</t>
    <rPh sb="1" eb="3">
      <t>タンイ</t>
    </rPh>
    <rPh sb="4" eb="5">
      <t>ヒト</t>
    </rPh>
    <phoneticPr fontId="30"/>
  </si>
  <si>
    <t>（注）学校名の（　）内は開校年月日</t>
    <rPh sb="1" eb="2">
      <t>チュウ</t>
    </rPh>
    <rPh sb="3" eb="5">
      <t>ガッコウ</t>
    </rPh>
    <rPh sb="5" eb="6">
      <t>メイ</t>
    </rPh>
    <rPh sb="10" eb="11">
      <t>ナイ</t>
    </rPh>
    <rPh sb="12" eb="14">
      <t>カイコウ</t>
    </rPh>
    <rPh sb="14" eb="17">
      <t>ネンガッピ</t>
    </rPh>
    <phoneticPr fontId="30"/>
  </si>
  <si>
    <t>平成29年</t>
  </si>
  <si>
    <t>12-8 ■市民図書館の利用状況</t>
    <rPh sb="6" eb="8">
      <t>シミン</t>
    </rPh>
    <rPh sb="10" eb="11">
      <t>ヤカタ</t>
    </rPh>
    <phoneticPr fontId="46"/>
  </si>
  <si>
    <t>学級数</t>
    <rPh sb="0" eb="2">
      <t>ガッキュウ</t>
    </rPh>
    <rPh sb="2" eb="3">
      <t>スウ</t>
    </rPh>
    <phoneticPr fontId="30"/>
  </si>
  <si>
    <t>昭和49年 8月10日
昭和52年 2月 2日
昭和53年 3月 7日
平成 9年 3月12日
平成14年12月19日
令和 3年 3月26日</t>
    <rPh sb="0" eb="2">
      <t>ショウワ</t>
    </rPh>
    <rPh sb="4" eb="5">
      <t>ネン</t>
    </rPh>
    <rPh sb="7" eb="8">
      <t>ガツ</t>
    </rPh>
    <rPh sb="10" eb="11">
      <t>ニチ</t>
    </rPh>
    <rPh sb="12" eb="14">
      <t>ショウワ</t>
    </rPh>
    <rPh sb="16" eb="17">
      <t>ネン</t>
    </rPh>
    <rPh sb="19" eb="20">
      <t>ガツ</t>
    </rPh>
    <rPh sb="22" eb="23">
      <t>ニチ</t>
    </rPh>
    <rPh sb="24" eb="26">
      <t>ショウワ</t>
    </rPh>
    <rPh sb="28" eb="29">
      <t>ネン</t>
    </rPh>
    <rPh sb="31" eb="32">
      <t>ガツ</t>
    </rPh>
    <rPh sb="34" eb="35">
      <t>ニチ</t>
    </rPh>
    <rPh sb="36" eb="38">
      <t>ヘイセイ</t>
    </rPh>
    <rPh sb="40" eb="41">
      <t>ネン</t>
    </rPh>
    <rPh sb="43" eb="44">
      <t>ガツ</t>
    </rPh>
    <rPh sb="46" eb="47">
      <t>ニチ</t>
    </rPh>
    <rPh sb="48" eb="50">
      <t>ヘイセイ</t>
    </rPh>
    <rPh sb="52" eb="53">
      <t>ネン</t>
    </rPh>
    <rPh sb="55" eb="56">
      <t>ガツ</t>
    </rPh>
    <rPh sb="58" eb="59">
      <t>ニチ</t>
    </rPh>
    <rPh sb="60" eb="62">
      <t>レイワ</t>
    </rPh>
    <rPh sb="64" eb="65">
      <t>ネン</t>
    </rPh>
    <rPh sb="67" eb="68">
      <t>ガツ</t>
    </rPh>
    <rPh sb="70" eb="71">
      <t>ニチ</t>
    </rPh>
    <phoneticPr fontId="47"/>
  </si>
  <si>
    <t>特別支援学級</t>
    <rPh sb="0" eb="2">
      <t>トクベツ</t>
    </rPh>
    <rPh sb="2" eb="4">
      <t>シエン</t>
    </rPh>
    <rPh sb="4" eb="6">
      <t>ガッキュウ</t>
    </rPh>
    <phoneticPr fontId="30"/>
  </si>
  <si>
    <t>総数</t>
    <rPh sb="0" eb="2">
      <t>ソウスウ</t>
    </rPh>
    <phoneticPr fontId="30"/>
  </si>
  <si>
    <t>春日野小学校
（平成3年4月1日）</t>
    <rPh sb="0" eb="2">
      <t>カスガ</t>
    </rPh>
    <rPh sb="2" eb="3">
      <t>ノ</t>
    </rPh>
    <rPh sb="3" eb="6">
      <t>ショウガッコウ</t>
    </rPh>
    <rPh sb="8" eb="10">
      <t>ヘイセイ</t>
    </rPh>
    <rPh sb="11" eb="12">
      <t>ネン</t>
    </rPh>
    <rPh sb="13" eb="14">
      <t>ガツ</t>
    </rPh>
    <rPh sb="15" eb="16">
      <t>ニチ</t>
    </rPh>
    <phoneticPr fontId="30"/>
  </si>
  <si>
    <t>天神山小学校
（昭和56年4月1日）</t>
    <rPh sb="0" eb="3">
      <t>テンジンヤマ</t>
    </rPh>
    <rPh sb="3" eb="6">
      <t>ショウガッコウ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</si>
  <si>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春日南小学校
（昭和50年4月1日）</t>
    <rPh sb="0" eb="2">
      <t>カスガ</t>
    </rPh>
    <rPh sb="2" eb="3">
      <t>ミナミ</t>
    </rPh>
    <rPh sb="3" eb="6">
      <t>ショウガッコウ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</si>
  <si>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須玖小学校
（昭和48年4月1日）</t>
    <rPh sb="0" eb="2">
      <t>スグ</t>
    </rPh>
    <rPh sb="2" eb="5">
      <t>ショウガッコウ</t>
    </rPh>
    <rPh sb="7" eb="9">
      <t>ショウワ</t>
    </rPh>
    <rPh sb="11" eb="12">
      <t>ネン</t>
    </rPh>
    <rPh sb="13" eb="14">
      <t>ガツ</t>
    </rPh>
    <rPh sb="15" eb="16">
      <t>ニチ</t>
    </rPh>
    <phoneticPr fontId="30"/>
  </si>
  <si>
    <t>尚方作方格規矩四神鏡
内行花文鏡</t>
    <rPh sb="0" eb="1">
      <t>ナオ</t>
    </rPh>
    <rPh sb="1" eb="3">
      <t>ホウサク</t>
    </rPh>
    <rPh sb="3" eb="4">
      <t>ホウ</t>
    </rPh>
    <rPh sb="4" eb="5">
      <t>カク</t>
    </rPh>
    <rPh sb="5" eb="6">
      <t>キ</t>
    </rPh>
    <rPh sb="6" eb="7">
      <t>カネ</t>
    </rPh>
    <rPh sb="7" eb="9">
      <t>シジン</t>
    </rPh>
    <rPh sb="9" eb="10">
      <t>キョウ</t>
    </rPh>
    <rPh sb="11" eb="12">
      <t>ナイ</t>
    </rPh>
    <rPh sb="12" eb="13">
      <t>イキ</t>
    </rPh>
    <rPh sb="13" eb="14">
      <t>ハナ</t>
    </rPh>
    <rPh sb="14" eb="15">
      <t>モン</t>
    </rPh>
    <rPh sb="15" eb="16">
      <t>キョウ</t>
    </rPh>
    <phoneticPr fontId="30"/>
  </si>
  <si>
    <t>春日西小学校
（昭和45年4月1日）</t>
    <rPh sb="0" eb="2">
      <t>カスガ</t>
    </rPh>
    <rPh sb="2" eb="3">
      <t>ニシ</t>
    </rPh>
    <rPh sb="3" eb="6">
      <t>ショウガッコウ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</si>
  <si>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指定年月日</t>
  </si>
  <si>
    <t>春日北小学校
（昭和34年4月1日）</t>
    <rPh sb="0" eb="2">
      <t>カスガ</t>
    </rPh>
    <rPh sb="2" eb="3">
      <t>キタ</t>
    </rPh>
    <rPh sb="3" eb="4">
      <t>ショウ</t>
    </rPh>
    <rPh sb="4" eb="6">
      <t>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</si>
  <si>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（参考）コミュニティ・スクールでは、学校・家庭・地域が連携・協働し、それぞれ役割と責任を</t>
    <rPh sb="1" eb="3">
      <t>サンコウ</t>
    </rPh>
    <rPh sb="18" eb="20">
      <t>ガッコウ</t>
    </rPh>
    <rPh sb="21" eb="23">
      <t>カテイ</t>
    </rPh>
    <rPh sb="24" eb="26">
      <t>チイキ</t>
    </rPh>
    <rPh sb="27" eb="29">
      <t>レンケイ</t>
    </rPh>
    <rPh sb="30" eb="32">
      <t>キョウドウ</t>
    </rPh>
    <phoneticPr fontId="30"/>
  </si>
  <si>
    <t>春日東小学校
（昭和26年4月1日）</t>
    <rPh sb="0" eb="2">
      <t>カスガ</t>
    </rPh>
    <rPh sb="2" eb="3">
      <t>ヒガシ</t>
    </rPh>
    <rPh sb="3" eb="6">
      <t>ショウガッコウ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</si>
  <si>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春日小学校
（明治35年10月15日）</t>
    <rPh sb="0" eb="2">
      <t>カスガ</t>
    </rPh>
    <rPh sb="2" eb="5">
      <t>ショウガッコウ</t>
    </rPh>
    <rPh sb="7" eb="9">
      <t>メイジ</t>
    </rPh>
    <rPh sb="11" eb="12">
      <t>ネン</t>
    </rPh>
    <rPh sb="14" eb="15">
      <t>ガツ</t>
    </rPh>
    <rPh sb="17" eb="18">
      <t>ニチ</t>
    </rPh>
    <phoneticPr fontId="30"/>
  </si>
  <si>
    <t>平成21年度</t>
    <rPh sb="0" eb="2">
      <t>ヘイセイ</t>
    </rPh>
    <rPh sb="4" eb="6">
      <t>ネンド</t>
    </rPh>
    <phoneticPr fontId="30"/>
  </si>
  <si>
    <t>12-1 ■小学校の児童数・学級数</t>
    <rPh sb="6" eb="9">
      <t>ショウガッコウ</t>
    </rPh>
    <rPh sb="10" eb="12">
      <t>ジドウ</t>
    </rPh>
    <rPh sb="12" eb="13">
      <t>スウ</t>
    </rPh>
    <rPh sb="14" eb="16">
      <t>ガッキュウ</t>
    </rPh>
    <rPh sb="16" eb="17">
      <t>カズ</t>
    </rPh>
    <phoneticPr fontId="30"/>
  </si>
  <si>
    <t>平成20年度</t>
    <rPh sb="0" eb="2">
      <t>ヘイセイ</t>
    </rPh>
    <rPh sb="4" eb="6">
      <t>ネンド</t>
    </rPh>
    <phoneticPr fontId="30"/>
  </si>
  <si>
    <t xml:space="preserve"> 4月1日
 4月1日
 4月1日</t>
    <rPh sb="2" eb="3">
      <t>ガツ</t>
    </rPh>
    <rPh sb="4" eb="5">
      <t>ニチ</t>
    </rPh>
    <rPh sb="8" eb="9">
      <t>ガツ</t>
    </rPh>
    <rPh sb="10" eb="11">
      <t>ニチ</t>
    </rPh>
    <rPh sb="14" eb="15">
      <t>ガツ</t>
    </rPh>
    <rPh sb="16" eb="17">
      <t>ニチ</t>
    </rPh>
    <phoneticPr fontId="30"/>
  </si>
  <si>
    <t>（学校基本統計）</t>
  </si>
  <si>
    <t>中学校計</t>
    <rPh sb="0" eb="3">
      <t>チュウガッコウ</t>
    </rPh>
    <rPh sb="3" eb="4">
      <t>ケイ</t>
    </rPh>
    <phoneticPr fontId="30"/>
  </si>
  <si>
    <t>春日野中学校
（昭和62年4月1日）</t>
    <rPh sb="0" eb="2">
      <t>カスガ</t>
    </rPh>
    <rPh sb="2" eb="3">
      <t>ノ</t>
    </rPh>
    <rPh sb="3" eb="6">
      <t>チュウガッコウ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</si>
  <si>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春日西中学校
（昭和52年4月1日）</t>
    <rPh sb="0" eb="2">
      <t>カスガ</t>
    </rPh>
    <rPh sb="2" eb="3">
      <t>ニシ</t>
    </rPh>
    <rPh sb="3" eb="4">
      <t>チュウ</t>
    </rPh>
    <rPh sb="4" eb="6">
      <t>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</si>
  <si>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春日東中学校
（昭和35年4月1日）</t>
    <rPh sb="0" eb="2">
      <t>カスガ</t>
    </rPh>
    <rPh sb="2" eb="3">
      <t>ヒガシ</t>
    </rPh>
    <rPh sb="3" eb="6">
      <t>チュウガッコウ</t>
    </rPh>
    <rPh sb="8" eb="10">
      <t>ショウワ</t>
    </rPh>
    <rPh sb="12" eb="13">
      <t>ネン</t>
    </rPh>
    <rPh sb="14" eb="15">
      <t>ガツ</t>
    </rPh>
    <rPh sb="16" eb="17">
      <t>ニチ</t>
    </rPh>
    <phoneticPr fontId="30"/>
  </si>
  <si>
    <t>春日中学校
（昭和33年4月1日）</t>
    <rPh sb="0" eb="2">
      <t>カスガ</t>
    </rPh>
    <rPh sb="2" eb="5">
      <t>チュウガッコウ</t>
    </rPh>
    <rPh sb="7" eb="9">
      <t>ショウワ</t>
    </rPh>
    <rPh sb="11" eb="12">
      <t>ネン</t>
    </rPh>
    <rPh sb="13" eb="14">
      <t>ガツ</t>
    </rPh>
    <rPh sb="15" eb="16">
      <t>ニチ</t>
    </rPh>
    <phoneticPr fontId="30"/>
  </si>
  <si>
    <t>12-2 ■中学校の生徒数・学級数</t>
    <rPh sb="6" eb="9">
      <t>チュウガッコウ</t>
    </rPh>
    <rPh sb="10" eb="12">
      <t>セイト</t>
    </rPh>
    <rPh sb="12" eb="13">
      <t>スウ</t>
    </rPh>
    <rPh sb="14" eb="16">
      <t>ガッキュウ</t>
    </rPh>
    <rPh sb="16" eb="17">
      <t>カズ</t>
    </rPh>
    <phoneticPr fontId="30"/>
  </si>
  <si>
    <t>　　果たしながら、子どもたちの共育（共に育てる）に取り組んでいます。</t>
    <rPh sb="2" eb="3">
      <t>ハ</t>
    </rPh>
    <rPh sb="9" eb="10">
      <t>コ</t>
    </rPh>
    <rPh sb="15" eb="16">
      <t>トモ</t>
    </rPh>
    <rPh sb="16" eb="17">
      <t>イク</t>
    </rPh>
    <rPh sb="18" eb="19">
      <t>トモ</t>
    </rPh>
    <rPh sb="20" eb="21">
      <t>ソダ</t>
    </rPh>
    <rPh sb="25" eb="26">
      <t>ト</t>
    </rPh>
    <rPh sb="27" eb="28">
      <t>ク</t>
    </rPh>
    <phoneticPr fontId="30"/>
  </si>
  <si>
    <t>平成23年度</t>
    <rPh sb="0" eb="2">
      <t>ヘイセイ</t>
    </rPh>
    <rPh sb="4" eb="6">
      <t>ネンド</t>
    </rPh>
    <phoneticPr fontId="30"/>
  </si>
  <si>
    <t>史跡　須玖岡本遺跡</t>
    <rPh sb="3" eb="5">
      <t>スグ</t>
    </rPh>
    <rPh sb="5" eb="7">
      <t>オカモト</t>
    </rPh>
    <rPh sb="7" eb="9">
      <t>イセキ</t>
    </rPh>
    <phoneticPr fontId="47"/>
  </si>
  <si>
    <t>平成22年度</t>
    <rPh sb="0" eb="2">
      <t>ヘイセイ</t>
    </rPh>
    <rPh sb="4" eb="6">
      <t>ネンド</t>
    </rPh>
    <phoneticPr fontId="30"/>
  </si>
  <si>
    <t>前漢鏡片　46個</t>
    <rPh sb="0" eb="1">
      <t>ゼン</t>
    </rPh>
    <rPh sb="1" eb="2">
      <t>カン</t>
    </rPh>
    <rPh sb="2" eb="3">
      <t>カガミ</t>
    </rPh>
    <rPh sb="3" eb="4">
      <t>ヘン</t>
    </rPh>
    <rPh sb="7" eb="8">
      <t>コ</t>
    </rPh>
    <phoneticPr fontId="30"/>
  </si>
  <si>
    <t xml:space="preserve"> 4月 1日
11月 1日
 3月15日</t>
    <rPh sb="2" eb="3">
      <t>ガツ</t>
    </rPh>
    <rPh sb="5" eb="6">
      <t>ニチ</t>
    </rPh>
    <rPh sb="9" eb="10">
      <t>ガツ</t>
    </rPh>
    <rPh sb="12" eb="13">
      <t>ニチ</t>
    </rPh>
    <rPh sb="16" eb="17">
      <t>ガツ</t>
    </rPh>
    <rPh sb="19" eb="20">
      <t>ニチ</t>
    </rPh>
    <phoneticPr fontId="30"/>
  </si>
  <si>
    <t>春日小学校
大谷小学校
春日東小学校
春日南小学校
春日野小学校</t>
    <rPh sb="0" eb="2">
      <t>カスガ</t>
    </rPh>
    <rPh sb="2" eb="5">
      <t>ショウガッコウ</t>
    </rPh>
    <rPh sb="6" eb="8">
      <t>オオタニ</t>
    </rPh>
    <rPh sb="8" eb="11">
      <t>ショウガッコウ</t>
    </rPh>
    <rPh sb="12" eb="14">
      <t>カスガ</t>
    </rPh>
    <rPh sb="14" eb="15">
      <t>ヒガシ</t>
    </rPh>
    <rPh sb="15" eb="18">
      <t>ショウガッコウ</t>
    </rPh>
    <rPh sb="19" eb="21">
      <t>カスガ</t>
    </rPh>
    <rPh sb="21" eb="22">
      <t>ミナミ</t>
    </rPh>
    <rPh sb="22" eb="25">
      <t>ショウガッコウ</t>
    </rPh>
    <rPh sb="26" eb="28">
      <t>カスガ</t>
    </rPh>
    <rPh sb="28" eb="29">
      <t>ノ</t>
    </rPh>
    <rPh sb="29" eb="32">
      <t>ショウガッコウ</t>
    </rPh>
    <phoneticPr fontId="30"/>
  </si>
  <si>
    <t>須玖小学校
春日原小学校</t>
    <rPh sb="6" eb="9">
      <t>カスガバル</t>
    </rPh>
    <rPh sb="9" eb="12">
      <t>ショウガッコウ</t>
    </rPh>
    <phoneticPr fontId="30"/>
  </si>
  <si>
    <t xml:space="preserve"> 4月1日
10月1日</t>
    <rPh sb="2" eb="3">
      <t>ガツ</t>
    </rPh>
    <rPh sb="4" eb="5">
      <t>ニチ</t>
    </rPh>
    <rPh sb="8" eb="9">
      <t>ガツ</t>
    </rPh>
    <rPh sb="10" eb="11">
      <t>ニチ</t>
    </rPh>
    <phoneticPr fontId="30"/>
  </si>
  <si>
    <t>平成18年 1月25日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</si>
  <si>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春日西中学校</t>
  </si>
  <si>
    <t xml:space="preserve">  4月1日</t>
    <rPh sb="3" eb="4">
      <t>ガツ</t>
    </rPh>
    <rPh sb="5" eb="6">
      <t>ニチ</t>
    </rPh>
    <phoneticPr fontId="30"/>
  </si>
  <si>
    <t>春日西小学校
天神山小学校
白水小学校</t>
    <rPh sb="7" eb="10">
      <t>テンジンヤマ</t>
    </rPh>
    <rPh sb="10" eb="13">
      <t>ショウガッコウ</t>
    </rPh>
    <rPh sb="14" eb="16">
      <t>シロウズ</t>
    </rPh>
    <rPh sb="16" eb="19">
      <t>ショウガッコウ</t>
    </rPh>
    <phoneticPr fontId="30"/>
  </si>
  <si>
    <t>春日神社
（春日地区）</t>
    <rPh sb="0" eb="2">
      <t>カスガ</t>
    </rPh>
    <rPh sb="2" eb="4">
      <t>ジンジャ</t>
    </rPh>
    <rPh sb="6" eb="8">
      <t>カスガ</t>
    </rPh>
    <rPh sb="8" eb="10">
      <t>チク</t>
    </rPh>
    <phoneticPr fontId="46"/>
  </si>
  <si>
    <t>平成18年度</t>
    <rPh sb="0" eb="2">
      <t>ヘイセイ</t>
    </rPh>
    <rPh sb="4" eb="6">
      <t>ネンド</t>
    </rPh>
    <phoneticPr fontId="30"/>
  </si>
  <si>
    <t>春日北中学校</t>
  </si>
  <si>
    <t xml:space="preserve"> 4月1日
 4月1日</t>
    <rPh sb="2" eb="3">
      <t>ガツ</t>
    </rPh>
    <rPh sb="4" eb="5">
      <t>ニチ</t>
    </rPh>
    <rPh sb="8" eb="9">
      <t>ガツ</t>
    </rPh>
    <rPh sb="10" eb="11">
      <t>ニチ</t>
    </rPh>
    <phoneticPr fontId="30"/>
  </si>
  <si>
    <t>平成17年度</t>
    <rPh sb="0" eb="2">
      <t>ヘイセイ</t>
    </rPh>
    <rPh sb="4" eb="6">
      <t>ネンド</t>
    </rPh>
    <phoneticPr fontId="30"/>
  </si>
  <si>
    <t>備考</t>
    <rPh sb="0" eb="2">
      <t>ビコウ</t>
    </rPh>
    <phoneticPr fontId="30"/>
  </si>
  <si>
    <t>導入割合</t>
    <rPh sb="0" eb="2">
      <t>ドウニュウ</t>
    </rPh>
    <rPh sb="2" eb="4">
      <t>ワリアイ</t>
    </rPh>
    <phoneticPr fontId="30"/>
  </si>
  <si>
    <t>中学校</t>
    <rPh sb="0" eb="3">
      <t>チュウガッコウ</t>
    </rPh>
    <phoneticPr fontId="30"/>
  </si>
  <si>
    <t>　　　　 区分
 年</t>
    <rPh sb="5" eb="7">
      <t>クブン</t>
    </rPh>
    <rPh sb="9" eb="10">
      <t>ネン</t>
    </rPh>
    <phoneticPr fontId="46"/>
  </si>
  <si>
    <t>年度</t>
    <rPh sb="0" eb="2">
      <t>ネンド</t>
    </rPh>
    <phoneticPr fontId="30"/>
  </si>
  <si>
    <t>12-3 ■コミュニティ・スクール（学校運営協議会）の導入状況</t>
    <rPh sb="18" eb="25">
      <t>ガ</t>
    </rPh>
    <rPh sb="27" eb="29">
      <t>ドウニュウ</t>
    </rPh>
    <rPh sb="29" eb="31">
      <t>ジョウキョウ</t>
    </rPh>
    <phoneticPr fontId="49"/>
  </si>
  <si>
    <t>（注2）「貸出」以外の指標として「リクエスト数」及び「資料相談件数」を追加</t>
    <rPh sb="1" eb="2">
      <t>チュウ</t>
    </rPh>
    <rPh sb="5" eb="7">
      <t>カシダシ</t>
    </rPh>
    <rPh sb="8" eb="10">
      <t>イガイ</t>
    </rPh>
    <rPh sb="11" eb="13">
      <t>シヒョウ</t>
    </rPh>
    <rPh sb="22" eb="23">
      <t>スウ</t>
    </rPh>
    <rPh sb="24" eb="25">
      <t>オヨ</t>
    </rPh>
    <rPh sb="27" eb="29">
      <t>シリョウ</t>
    </rPh>
    <rPh sb="29" eb="31">
      <t>ソウダン</t>
    </rPh>
    <rPh sb="31" eb="33">
      <t>ケンスウ</t>
    </rPh>
    <rPh sb="35" eb="37">
      <t>ツイカ</t>
    </rPh>
    <phoneticPr fontId="30"/>
  </si>
  <si>
    <t>令和４年度</t>
    <rPh sb="0" eb="2">
      <t>レイワ</t>
    </rPh>
    <rPh sb="4" eb="5">
      <t>ガンネン</t>
    </rPh>
    <phoneticPr fontId="30"/>
  </si>
  <si>
    <t>（注1）登録率：人口に対する市民の図書館登録率</t>
    <rPh sb="1" eb="2">
      <t>チュウ</t>
    </rPh>
    <phoneticPr fontId="30"/>
  </si>
  <si>
    <t>平成29年度</t>
    <rPh sb="0" eb="2">
      <t>ヘイセイ</t>
    </rPh>
    <rPh sb="4" eb="6">
      <t>ネンド</t>
    </rPh>
    <phoneticPr fontId="46"/>
  </si>
  <si>
    <t>平成27年度</t>
    <rPh sb="0" eb="2">
      <t>ヘイセイ</t>
    </rPh>
    <rPh sb="4" eb="6">
      <t>ネンド</t>
    </rPh>
    <phoneticPr fontId="46"/>
  </si>
  <si>
    <t>昭和51年 2月24日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</si>
  <si>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平成26年度</t>
    <rPh sb="0" eb="2">
      <t>ヘイセイ</t>
    </rPh>
    <rPh sb="4" eb="6">
      <t>ネンド</t>
    </rPh>
    <phoneticPr fontId="46"/>
  </si>
  <si>
    <t>指定
機関</t>
    <rPh sb="3" eb="5">
      <t>キカン</t>
    </rPh>
    <phoneticPr fontId="47"/>
  </si>
  <si>
    <t>平成25年度</t>
    <rPh sb="0" eb="2">
      <t>ヘイセイ</t>
    </rPh>
    <rPh sb="4" eb="6">
      <t>ネンド</t>
    </rPh>
    <phoneticPr fontId="46"/>
  </si>
  <si>
    <t>オオバヤドリギ</t>
  </si>
  <si>
    <t>うち
春日市民</t>
    <rPh sb="3" eb="6">
      <t>カスガシ</t>
    </rPh>
    <rPh sb="6" eb="7">
      <t>ミン</t>
    </rPh>
    <phoneticPr fontId="30"/>
  </si>
  <si>
    <t>赤井手古墳</t>
  </si>
  <si>
    <t>登録総数</t>
    <rPh sb="0" eb="2">
      <t>トウロク</t>
    </rPh>
    <rPh sb="2" eb="4">
      <t>ソウスウ</t>
    </rPh>
    <phoneticPr fontId="30"/>
  </si>
  <si>
    <t>蔵書数
（冊）</t>
    <rPh sb="5" eb="6">
      <t>サツ</t>
    </rPh>
    <phoneticPr fontId="30"/>
  </si>
  <si>
    <t>令和 4年 2月21日</t>
  </si>
  <si>
    <t>仕渡ス書物之事　写（白水池水分取極書）</t>
    <rPh sb="0" eb="1">
      <t>シ</t>
    </rPh>
    <rPh sb="1" eb="2">
      <t>ワタ</t>
    </rPh>
    <rPh sb="3" eb="5">
      <t>ショモツ</t>
    </rPh>
    <rPh sb="5" eb="6">
      <t>ユキ</t>
    </rPh>
    <rPh sb="6" eb="7">
      <t>コト</t>
    </rPh>
    <rPh sb="8" eb="9">
      <t>ウツ</t>
    </rPh>
    <rPh sb="10" eb="12">
      <t>シロウズ</t>
    </rPh>
    <rPh sb="12" eb="13">
      <t>イケ</t>
    </rPh>
    <rPh sb="13" eb="14">
      <t>ミズ</t>
    </rPh>
    <rPh sb="14" eb="15">
      <t>ワ</t>
    </rPh>
    <rPh sb="15" eb="17">
      <t>トリキ</t>
    </rPh>
    <rPh sb="17" eb="18">
      <t>ショ</t>
    </rPh>
    <phoneticPr fontId="30"/>
  </si>
  <si>
    <t>ﾘｸｴｽﾄ数
（件）</t>
    <rPh sb="5" eb="6">
      <t>スウ</t>
    </rPh>
    <rPh sb="8" eb="9">
      <t>ケン</t>
    </rPh>
    <phoneticPr fontId="30"/>
  </si>
  <si>
    <t>貸出者数
（人）</t>
    <rPh sb="0" eb="2">
      <t>カシダシ</t>
    </rPh>
    <rPh sb="2" eb="3">
      <t>シャ</t>
    </rPh>
    <rPh sb="3" eb="4">
      <t>スウ</t>
    </rPh>
    <rPh sb="6" eb="7">
      <t>ニン</t>
    </rPh>
    <phoneticPr fontId="30"/>
  </si>
  <si>
    <t>銅剣・青銅製把頭飾・甕棺
（須玖岡本遺跡岡本地区20次調査出土）</t>
  </si>
  <si>
    <t>総貸出冊数
（冊）</t>
    <rPh sb="0" eb="1">
      <t>ソウ</t>
    </rPh>
    <rPh sb="1" eb="3">
      <t>カシダシ</t>
    </rPh>
    <rPh sb="7" eb="8">
      <t>サツ</t>
    </rPh>
    <phoneticPr fontId="30"/>
  </si>
  <si>
    <t>登録者数（人）</t>
    <rPh sb="5" eb="6">
      <t>ニン</t>
    </rPh>
    <phoneticPr fontId="30"/>
  </si>
  <si>
    <t>平成30年度</t>
    <rPh sb="0" eb="2">
      <t>ヘイセイ</t>
    </rPh>
    <rPh sb="4" eb="5">
      <t>ネン</t>
    </rPh>
    <rPh sb="5" eb="6">
      <t>ド</t>
    </rPh>
    <phoneticPr fontId="46"/>
  </si>
  <si>
    <t>平成27年度</t>
    <rPh sb="0" eb="2">
      <t>ヘイセイ</t>
    </rPh>
    <rPh sb="4" eb="5">
      <t>ネン</t>
    </rPh>
    <rPh sb="5" eb="6">
      <t>ド</t>
    </rPh>
    <phoneticPr fontId="46"/>
  </si>
  <si>
    <t>平成26年度</t>
    <rPh sb="0" eb="2">
      <t>ヘイセイ</t>
    </rPh>
    <rPh sb="4" eb="5">
      <t>ネン</t>
    </rPh>
    <rPh sb="5" eb="6">
      <t>ド</t>
    </rPh>
    <phoneticPr fontId="46"/>
  </si>
  <si>
    <t>利用者数
（人）</t>
    <rPh sb="0" eb="2">
      <t>リヨウ</t>
    </rPh>
    <rPh sb="6" eb="7">
      <t>ニン</t>
    </rPh>
    <phoneticPr fontId="46"/>
  </si>
  <si>
    <t>（3月31日現在）</t>
    <rPh sb="2" eb="3">
      <t>ガツ</t>
    </rPh>
    <rPh sb="5" eb="6">
      <t>ニチ</t>
    </rPh>
    <rPh sb="6" eb="8">
      <t>ゲンザイ</t>
    </rPh>
    <phoneticPr fontId="46"/>
  </si>
  <si>
    <t>原遺跡</t>
  </si>
  <si>
    <t>下白水大塚古墳</t>
  </si>
  <si>
    <t>弥生6丁目2番地</t>
    <rPh sb="6" eb="7">
      <t>バン</t>
    </rPh>
    <rPh sb="7" eb="8">
      <t>チ</t>
    </rPh>
    <phoneticPr fontId="47"/>
  </si>
  <si>
    <t>竹ケ本古墳</t>
  </si>
  <si>
    <t>奴国の丘歴史公園内</t>
    <rPh sb="0" eb="2">
      <t>なこく</t>
    </rPh>
    <rPh sb="3" eb="4">
      <t>おか</t>
    </rPh>
    <rPh sb="4" eb="6">
      <t>れきし</t>
    </rPh>
    <rPh sb="6" eb="8">
      <t>こうえん</t>
    </rPh>
    <rPh sb="8" eb="9">
      <t>ない</t>
    </rPh>
    <phoneticPr fontId="48" type="Hiragana" alignment="distributed"/>
  </si>
  <si>
    <t>弥生7丁目67番地外</t>
    <rPh sb="3" eb="5">
      <t>チョウメ</t>
    </rPh>
    <rPh sb="7" eb="8">
      <t>バン</t>
    </rPh>
    <rPh sb="8" eb="9">
      <t>チ</t>
    </rPh>
    <phoneticPr fontId="47"/>
  </si>
  <si>
    <t>史跡・名勝</t>
  </si>
  <si>
    <t>春日小学校校庭</t>
  </si>
  <si>
    <t>えんじゅ</t>
  </si>
  <si>
    <t>熊野神社境内</t>
  </si>
  <si>
    <t>天然記念物</t>
  </si>
  <si>
    <t>奴国の丘歴史資料館</t>
    <rPh sb="0" eb="2">
      <t>なこく</t>
    </rPh>
    <rPh sb="3" eb="4">
      <t>おか</t>
    </rPh>
    <rPh sb="4" eb="9">
      <t>れきししりょうかん</t>
    </rPh>
    <phoneticPr fontId="48" type="Hiragana" alignment="distributed"/>
  </si>
  <si>
    <t>平成 8年 3月 8日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</si>
  <si>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令和 2年 2月21日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0"/>
  </si>
  <si>
    <t>特別史跡　水城跡</t>
    <rPh sb="5" eb="7">
      <t>ミズキ</t>
    </rPh>
    <rPh sb="7" eb="8">
      <t>アト</t>
    </rPh>
    <phoneticPr fontId="47"/>
  </si>
  <si>
    <t>伝　日拝塚古墳出土</t>
    <rPh sb="0" eb="1">
      <t>デン</t>
    </rPh>
    <rPh sb="2" eb="7">
      <t>ヒハイヅカコフン</t>
    </rPh>
    <rPh sb="7" eb="9">
      <t>シュツド</t>
    </rPh>
    <phoneticPr fontId="30"/>
  </si>
  <si>
    <t>立石遺跡出土</t>
    <rPh sb="0" eb="1">
      <t>タ</t>
    </rPh>
    <rPh sb="1" eb="2">
      <t>イシ</t>
    </rPh>
    <rPh sb="4" eb="6">
      <t>シュツド</t>
    </rPh>
    <phoneticPr fontId="30"/>
  </si>
  <si>
    <t>令和２年度</t>
    <rPh sb="0" eb="2">
      <t>レイワ</t>
    </rPh>
    <rPh sb="3" eb="4">
      <t>ネン</t>
    </rPh>
    <rPh sb="4" eb="5">
      <t>ド</t>
    </rPh>
    <phoneticPr fontId="30"/>
  </si>
  <si>
    <t>市指定</t>
    <rPh sb="0" eb="1">
      <t>し</t>
    </rPh>
    <rPh sb="1" eb="3">
      <t>してい</t>
    </rPh>
    <phoneticPr fontId="48" type="Hiragana" alignment="distributed"/>
  </si>
  <si>
    <t>令和２年度</t>
    <rPh sb="0" eb="2">
      <t>レイワ</t>
    </rPh>
    <rPh sb="4" eb="5">
      <t>ガンネン</t>
    </rPh>
    <phoneticPr fontId="30"/>
  </si>
  <si>
    <t>平成17年10月 5日</t>
    <rPh sb="0" eb="2">
      <t>ヘイセイ</t>
    </rPh>
    <rPh sb="4" eb="5">
      <t>ネン</t>
    </rPh>
    <rPh sb="7" eb="8">
      <t>ガツ</t>
    </rPh>
    <rPh sb="10" eb="11">
      <t>ニチ</t>
    </rPh>
    <phoneticPr fontId="47"/>
  </si>
  <si>
    <t>春日神社境内</t>
  </si>
  <si>
    <t>昭和39年 5月 7日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</si>
  <si>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須玖住吉神社境内</t>
    <rPh sb="0" eb="1">
      <t>ス</t>
    </rPh>
    <rPh sb="1" eb="2">
      <t>ク</t>
    </rPh>
    <phoneticPr fontId="30"/>
  </si>
  <si>
    <t>春日の杜（樟）</t>
    <rPh sb="0" eb="2">
      <t>カスガ</t>
    </rPh>
    <rPh sb="3" eb="4">
      <t>モリ</t>
    </rPh>
    <rPh sb="5" eb="6">
      <t>クスノキ</t>
    </rPh>
    <phoneticPr fontId="47"/>
  </si>
  <si>
    <t>令和５年度</t>
    <rPh sb="0" eb="2">
      <t>レイワ</t>
    </rPh>
    <rPh sb="4" eb="5">
      <t>ド</t>
    </rPh>
    <phoneticPr fontId="46"/>
  </si>
  <si>
    <t>無形
民俗文化財</t>
    <rPh sb="3" eb="5">
      <t>ミンゾク</t>
    </rPh>
    <rPh sb="5" eb="8">
      <t>ブンカザイ</t>
    </rPh>
    <phoneticPr fontId="47"/>
  </si>
  <si>
    <t>昇町7丁目53番地外
天神山1丁目128番地外</t>
    <rPh sb="8" eb="9">
      <t>チ</t>
    </rPh>
    <rPh sb="11" eb="14">
      <t>テンジンヤマ</t>
    </rPh>
    <rPh sb="15" eb="17">
      <t>チョウメ</t>
    </rPh>
    <rPh sb="20" eb="21">
      <t>バン</t>
    </rPh>
    <rPh sb="21" eb="22">
      <t>チ</t>
    </rPh>
    <rPh sb="22" eb="23">
      <t>ソト</t>
    </rPh>
    <phoneticPr fontId="46"/>
  </si>
  <si>
    <t>京都国立博物館</t>
    <rPh sb="0" eb="2">
      <t>キョウト</t>
    </rPh>
    <rPh sb="2" eb="4">
      <t>コクリツ</t>
    </rPh>
    <rPh sb="4" eb="7">
      <t>ハクブツカン</t>
    </rPh>
    <phoneticPr fontId="30"/>
  </si>
  <si>
    <t>重要文化財　中広銅戈（25本）</t>
    <rPh sb="0" eb="2">
      <t>ジュウヨウ</t>
    </rPh>
    <rPh sb="2" eb="5">
      <t>ブンカザイ</t>
    </rPh>
    <rPh sb="6" eb="7">
      <t>ナカ</t>
    </rPh>
    <rPh sb="7" eb="8">
      <t>ヒロ</t>
    </rPh>
    <rPh sb="8" eb="9">
      <t>ドウ</t>
    </rPh>
    <rPh sb="9" eb="10">
      <t>カ</t>
    </rPh>
    <rPh sb="13" eb="14">
      <t>ホン</t>
    </rPh>
    <phoneticPr fontId="30"/>
  </si>
  <si>
    <t>昭和30年 2月 2日</t>
    <rPh sb="0" eb="2">
      <t>ショウワ</t>
    </rPh>
    <rPh sb="4" eb="5">
      <t>ネン</t>
    </rPh>
    <rPh sb="7" eb="8">
      <t>ガツ</t>
    </rPh>
    <rPh sb="10" eb="11">
      <t>ニチ</t>
    </rPh>
    <phoneticPr fontId="47"/>
  </si>
  <si>
    <t>令和２年度</t>
    <rPh sb="0" eb="2">
      <t>レイワ</t>
    </rPh>
    <rPh sb="3" eb="5">
      <t>ネンド</t>
    </rPh>
    <phoneticPr fontId="46"/>
  </si>
  <si>
    <t>重要文化財　銅鉾鎔笵（鋳型）</t>
    <rPh sb="0" eb="2">
      <t>ジュウヨウ</t>
    </rPh>
    <rPh sb="2" eb="5">
      <t>ブンカザイ</t>
    </rPh>
    <rPh sb="6" eb="7">
      <t>ドウ</t>
    </rPh>
    <rPh sb="7" eb="8">
      <t>ホコ</t>
    </rPh>
    <rPh sb="8" eb="9">
      <t>ト</t>
    </rPh>
    <rPh sb="11" eb="13">
      <t>イガタ</t>
    </rPh>
    <phoneticPr fontId="46"/>
  </si>
  <si>
    <t>国指定</t>
    <rPh sb="0" eb="1">
      <t>クニ</t>
    </rPh>
    <rPh sb="1" eb="3">
      <t>シテイ</t>
    </rPh>
    <phoneticPr fontId="47"/>
  </si>
  <si>
    <t>令和３年度</t>
    <rPh sb="0" eb="2">
      <t>レイワ</t>
    </rPh>
    <rPh sb="3" eb="5">
      <t>ネンド</t>
    </rPh>
    <phoneticPr fontId="30"/>
  </si>
  <si>
    <t>所在地</t>
  </si>
  <si>
    <t>備考</t>
  </si>
  <si>
    <t>令和 3年 2月22日</t>
  </si>
  <si>
    <t>豊臣秀吉奉行人連署禁制　附　中島利一郎添書</t>
    <rPh sb="0" eb="2">
      <t>トヨトミ</t>
    </rPh>
    <rPh sb="2" eb="4">
      <t>ヒデヨシ</t>
    </rPh>
    <rPh sb="4" eb="6">
      <t>ブギョウ</t>
    </rPh>
    <rPh sb="6" eb="7">
      <t>ニン</t>
    </rPh>
    <rPh sb="7" eb="9">
      <t>レンショ</t>
    </rPh>
    <rPh sb="9" eb="11">
      <t>キンセイ</t>
    </rPh>
    <rPh sb="12" eb="13">
      <t>ツ</t>
    </rPh>
    <rPh sb="14" eb="16">
      <t>ナカシマ</t>
    </rPh>
    <rPh sb="16" eb="19">
      <t>リイチロウ</t>
    </rPh>
    <rPh sb="19" eb="20">
      <t>ソ</t>
    </rPh>
    <rPh sb="20" eb="21">
      <t>ショ</t>
    </rPh>
    <phoneticPr fontId="30"/>
  </si>
  <si>
    <t>史跡　ウトグチ瓦窯跡</t>
    <rPh sb="0" eb="2">
      <t>シセキ</t>
    </rPh>
    <rPh sb="7" eb="8">
      <t>カワラ</t>
    </rPh>
    <rPh sb="8" eb="9">
      <t>カマ</t>
    </rPh>
    <rPh sb="9" eb="10">
      <t>アト</t>
    </rPh>
    <phoneticPr fontId="47"/>
  </si>
  <si>
    <t>銅矛（須玖岡本遺跡出土）</t>
    <rPh sb="3" eb="4">
      <t>ス</t>
    </rPh>
    <rPh sb="4" eb="5">
      <t>ク</t>
    </rPh>
    <rPh sb="5" eb="7">
      <t>オカモト</t>
    </rPh>
    <rPh sb="7" eb="9">
      <t>イセキ</t>
    </rPh>
    <rPh sb="9" eb="11">
      <t>シュツド</t>
    </rPh>
    <phoneticPr fontId="30"/>
  </si>
  <si>
    <t>漢式鏃（須玖坂本Ｂ遺跡出土）</t>
    <rPh sb="0" eb="1">
      <t>カン</t>
    </rPh>
    <rPh sb="1" eb="2">
      <t>シキ</t>
    </rPh>
    <rPh sb="2" eb="3">
      <t>ヤジリ</t>
    </rPh>
    <phoneticPr fontId="47"/>
  </si>
  <si>
    <t>後漢鏡（松添遺跡出土）</t>
    <rPh sb="0" eb="1">
      <t>ゴ</t>
    </rPh>
    <rPh sb="1" eb="2">
      <t>カン</t>
    </rPh>
    <rPh sb="2" eb="3">
      <t>カガミ</t>
    </rPh>
    <phoneticPr fontId="47"/>
  </si>
  <si>
    <t>鉄矛（寺田池北遺跡出土）</t>
    <rPh sb="0" eb="1">
      <t>テツ</t>
    </rPh>
    <rPh sb="1" eb="2">
      <t>ホコ</t>
    </rPh>
    <phoneticPr fontId="47"/>
  </si>
  <si>
    <t>青銅器生産関連遺物及び土器類
（須玖タカウタ遺跡２・５次調査出土）</t>
  </si>
  <si>
    <t>令和４年度</t>
    <rPh sb="0" eb="2">
      <t>レイワ</t>
    </rPh>
    <rPh sb="3" eb="5">
      <t>ネンド</t>
    </rPh>
    <phoneticPr fontId="46"/>
  </si>
  <si>
    <t>令和２年度</t>
    <rPh sb="0" eb="2">
      <t>レイワ</t>
    </rPh>
    <rPh sb="4" eb="5">
      <t>ド</t>
    </rPh>
    <phoneticPr fontId="46"/>
  </si>
  <si>
    <t>　　　区分
 年度</t>
    <rPh sb="3" eb="5">
      <t>クブン</t>
    </rPh>
    <rPh sb="8" eb="10">
      <t>ネンド</t>
    </rPh>
    <phoneticPr fontId="30"/>
  </si>
  <si>
    <t>令和４年度</t>
    <rPh sb="0" eb="2">
      <t>レイワ</t>
    </rPh>
    <rPh sb="3" eb="5">
      <t>ネンド</t>
    </rPh>
    <phoneticPr fontId="30"/>
  </si>
  <si>
    <r>
      <t>　　　　　</t>
    </r>
    <r>
      <rPr>
        <sz val="11"/>
        <color theme="1"/>
        <rFont val="ＭＳ Ｐゴシック"/>
      </rPr>
      <t>例年と比較し、稼働率が減少している。</t>
    </r>
    <rPh sb="5" eb="7">
      <t>レイネン</t>
    </rPh>
    <rPh sb="8" eb="10">
      <t>ヒカク</t>
    </rPh>
    <rPh sb="12" eb="14">
      <t>カドウ</t>
    </rPh>
    <rPh sb="14" eb="15">
      <t>リツ</t>
    </rPh>
    <rPh sb="16" eb="18">
      <t>ゲンショウ</t>
    </rPh>
    <phoneticPr fontId="30"/>
  </si>
  <si>
    <t>令和５年</t>
    <rPh sb="0" eb="2">
      <t>レイワ</t>
    </rPh>
    <rPh sb="3" eb="4">
      <t>ネン</t>
    </rPh>
    <phoneticPr fontId="30"/>
  </si>
  <si>
    <t>令和４年</t>
  </si>
  <si>
    <t>令和４年度</t>
    <rPh sb="0" eb="2">
      <t>レイワ</t>
    </rPh>
    <rPh sb="3" eb="4">
      <t>ネン</t>
    </rPh>
    <rPh sb="4" eb="5">
      <t>ド</t>
    </rPh>
    <phoneticPr fontId="30"/>
  </si>
  <si>
    <t>令和４年度</t>
    <rPh sb="0" eb="2">
      <t>レイワ</t>
    </rPh>
    <rPh sb="4" eb="5">
      <t>ド</t>
    </rPh>
    <phoneticPr fontId="46"/>
  </si>
  <si>
    <t>（注5）春日原保育所は令和5年度から公私連携型保育所に変更。</t>
    <rPh sb="1" eb="2">
      <t>チュウ</t>
    </rPh>
    <rPh sb="4" eb="7">
      <t>カスガバル</t>
    </rPh>
    <rPh sb="7" eb="9">
      <t>ホイク</t>
    </rPh>
    <rPh sb="9" eb="10">
      <t>ショ</t>
    </rPh>
    <rPh sb="11" eb="13">
      <t>レイワ</t>
    </rPh>
    <rPh sb="14" eb="16">
      <t>ネンド</t>
    </rPh>
    <rPh sb="16" eb="18">
      <t>ヘイネンド</t>
    </rPh>
    <rPh sb="18" eb="20">
      <t>コウシ</t>
    </rPh>
    <rPh sb="20" eb="22">
      <t>レンケイ</t>
    </rPh>
    <rPh sb="22" eb="23">
      <t>ガタ</t>
    </rPh>
    <rPh sb="23" eb="25">
      <t>ホイク</t>
    </rPh>
    <rPh sb="25" eb="26">
      <t>ジョ</t>
    </rPh>
    <rPh sb="27" eb="29">
      <t>ヘンコウ</t>
    </rPh>
    <phoneticPr fontId="30"/>
  </si>
  <si>
    <t>令和６年</t>
    <rPh sb="0" eb="2">
      <t>レイワ</t>
    </rPh>
    <rPh sb="3" eb="4">
      <t>ネン</t>
    </rPh>
    <phoneticPr fontId="30"/>
  </si>
  <si>
    <t>令和５年度</t>
    <rPh sb="0" eb="2">
      <t>レイワ</t>
    </rPh>
    <rPh sb="4" eb="5">
      <t>ガンネン</t>
    </rPh>
    <phoneticPr fontId="30"/>
  </si>
  <si>
    <t>令和５年度</t>
    <rPh sb="0" eb="2">
      <t>レイワ</t>
    </rPh>
    <rPh sb="3" eb="4">
      <t>ネン</t>
    </rPh>
    <rPh sb="4" eb="5">
      <t>ド</t>
    </rPh>
    <phoneticPr fontId="30"/>
  </si>
  <si>
    <t>赤井手古墳出土須恵器</t>
    <rPh sb="0" eb="3">
      <t>アカイデ</t>
    </rPh>
    <rPh sb="3" eb="5">
      <t>コフン</t>
    </rPh>
    <rPh sb="5" eb="7">
      <t>シュツド</t>
    </rPh>
    <rPh sb="7" eb="10">
      <t>スエキ</t>
    </rPh>
    <phoneticPr fontId="30"/>
  </si>
  <si>
    <t>令和７年</t>
    <rPh sb="0" eb="2">
      <t>レイワ</t>
    </rPh>
    <rPh sb="3" eb="4">
      <t>ネン</t>
    </rPh>
    <phoneticPr fontId="30"/>
  </si>
  <si>
    <t>令和６年度</t>
    <rPh sb="0" eb="2">
      <t>レイワ</t>
    </rPh>
    <rPh sb="4" eb="5">
      <t>ガンネン</t>
    </rPh>
    <phoneticPr fontId="30"/>
  </si>
  <si>
    <t>令和６年度</t>
    <rPh sb="0" eb="2">
      <t>レイワ</t>
    </rPh>
    <rPh sb="3" eb="5">
      <t>ネンド</t>
    </rPh>
    <phoneticPr fontId="46"/>
  </si>
  <si>
    <t>令和６年度</t>
    <rPh sb="0" eb="2">
      <t>レイワ</t>
    </rPh>
    <rPh sb="3" eb="4">
      <t>ネン</t>
    </rPh>
    <rPh sb="4" eb="5">
      <t>ド</t>
    </rPh>
    <phoneticPr fontId="30"/>
  </si>
  <si>
    <t>令和６年度</t>
    <rPh sb="0" eb="2">
      <t>レイワ</t>
    </rPh>
    <rPh sb="4" eb="5">
      <t>ド</t>
    </rPh>
    <phoneticPr fontId="46"/>
  </si>
  <si>
    <t>昭和61年 6月24日
平成12年 9月 6日
平成14年12月19日
平成16年 9月30日
平成22年 8月 5日
平成25年10月17日
令和 2年 3月10日
令和 4年 3月15日
令和 7年 3月10日
令和 8年 2月17日</t>
    <phoneticPr fontId="4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</si>
</sst>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#,##0;\-#,##0;&quot;-&quot;"/>
    <numFmt numFmtId="177" formatCode="[$-411]#,##0;[Red][$-411]&quot;-&quot;#,##0"/>
    <numFmt numFmtId="178" formatCode="[$￥-411]#,##0;[Red]&quot;-&quot;[$￥-411]#,##0"/>
    <numFmt numFmtId="179" formatCode="#,##0;&quot;▲ &quot;#,##0"/>
    <numFmt numFmtId="180" formatCode="#,##0_);[Red]\(#,##0\)"/>
    <numFmt numFmtId="181" formatCode="0_ "/>
    <numFmt numFmtId="182" formatCode="#,##0_ "/>
    <numFmt numFmtId="183" formatCode="#,##0_ ;[Red]\-#,##0\ "/>
    <numFmt numFmtId="184" formatCode="_ * #,##0.0_ ;_ * \-#,##0.0_ ;_ * &quot;-&quot;?_ ;_ @_ "/>
    <numFmt numFmtId="185" formatCode="0.0_ "/>
    <numFmt numFmtId="186" formatCode="0.00_);[Red]\(0.00\)"/>
  </numFmts>
  <fonts count="50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6"/>
      <name val="ＭＳ Ｐゴシック"/>
      <family val="3"/>
    </font>
    <font>
      <b/>
      <sz val="11"/>
      <color indexed="53"/>
      <name val="ＭＳ Ｐゴシック"/>
      <family val="3"/>
    </font>
    <font>
      <b/>
      <sz val="11"/>
      <color indexed="9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62"/>
      <name val="ＭＳ Ｐゴシック"/>
      <family val="3"/>
    </font>
    <font>
      <sz val="11"/>
      <color indexed="53"/>
      <name val="ＭＳ Ｐゴシック"/>
      <family val="3"/>
    </font>
    <font>
      <sz val="11"/>
      <color indexed="19"/>
      <name val="ＭＳ Ｐゴシック"/>
      <family val="3"/>
    </font>
    <font>
      <b/>
      <sz val="11"/>
      <color indexed="6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8"/>
      <name val="ＭＳ Ｐゴシック"/>
      <family val="3"/>
    </font>
    <font>
      <sz val="11"/>
      <color indexed="10"/>
      <name val="ＭＳ Ｐゴシック"/>
      <family val="3"/>
    </font>
    <font>
      <b/>
      <sz val="12"/>
      <color auto="1"/>
      <name val="Arial"/>
      <family val="2"/>
    </font>
    <font>
      <b/>
      <i/>
      <sz val="16"/>
      <color indexed="8"/>
      <name val="Arial"/>
      <family val="2"/>
    </font>
    <font>
      <sz val="10"/>
      <color auto="1"/>
      <name val="Arial"/>
      <family val="2"/>
    </font>
    <font>
      <b/>
      <i/>
      <u/>
      <sz val="11"/>
      <color indexed="8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b/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6.5"/>
      <color auto="1"/>
      <name val="ＭＳ ゴシック"/>
      <family val="3"/>
    </font>
    <font>
      <sz val="11"/>
      <color rgb="FFFF0000"/>
      <name val="ＭＳ ゴシック"/>
      <family val="3"/>
    </font>
    <font>
      <sz val="14"/>
      <color rgb="FFFF0000"/>
      <name val="ＭＳ ゴシック"/>
      <family val="3"/>
    </font>
    <font>
      <u/>
      <sz val="11"/>
      <color auto="1"/>
      <name val="ＭＳ ゴシック"/>
      <family val="3"/>
    </font>
    <font>
      <u/>
      <sz val="11"/>
      <color rgb="FFFF0000"/>
      <name val="ＭＳ ゴシック"/>
      <family val="3"/>
    </font>
    <font>
      <sz val="14"/>
      <color auto="1"/>
      <name val="ＭＳ Ｐゴシック"/>
      <family val="3"/>
    </font>
    <font>
      <sz val="15"/>
      <color auto="1"/>
      <name val="ＭＳ Ｐゴシック"/>
      <family val="3"/>
    </font>
    <font>
      <sz val="11"/>
      <color theme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7"/>
      <color auto="1"/>
      <name val="ＭＳ Ｐ明朝"/>
      <family val="1"/>
    </font>
    <font>
      <sz val="7"/>
      <color auto="1"/>
      <name val="ＭＳ 明朝"/>
      <family val="1"/>
    </font>
    <font>
      <sz val="6"/>
      <color auto="1"/>
      <name val="ＭＳ Ｐ明朝"/>
      <family val="1"/>
    </font>
    <font>
      <sz val="14"/>
      <color auto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38"/>
        <bgColor indexed="21"/>
      </patternFill>
    </fill>
    <fill>
      <patternFill patternType="solid">
        <fgColor indexed="11"/>
        <bgColor indexed="30"/>
      </patternFill>
    </fill>
    <fill>
      <patternFill patternType="solid">
        <fgColor indexed="2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11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35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1"/>
      </patternFill>
    </fill>
    <fill>
      <patternFill patternType="solid">
        <fgColor indexed="13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4"/>
        <bgColor indexed="35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60"/>
        <bgColor indexed="13"/>
      </patternFill>
    </fill>
    <fill>
      <patternFill patternType="solid">
        <fgColor indexed="30"/>
        <bgColor indexed="11"/>
      </patternFill>
    </fill>
    <fill>
      <patternFill patternType="solid">
        <fgColor indexed="55"/>
        <bgColor indexed="57"/>
      </patternFill>
    </fill>
    <fill>
      <patternFill patternType="solid">
        <fgColor indexed="42"/>
        <bgColor indexed="35"/>
      </patternFill>
    </fill>
    <fill>
      <patternFill patternType="solid">
        <fgColor indexed="47"/>
        <bgColor indexed="51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11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0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26" borderId="0">
      <alignment vertical="center"/>
    </xf>
    <xf numFmtId="0" fontId="6" fillId="27" borderId="1">
      <alignment vertical="center"/>
    </xf>
    <xf numFmtId="0" fontId="7" fillId="28" borderId="2">
      <alignment vertical="center"/>
    </xf>
    <xf numFmtId="177" fontId="3" fillId="0" borderId="0"/>
    <xf numFmtId="0" fontId="8" fillId="0" borderId="0">
      <alignment vertical="center"/>
    </xf>
    <xf numFmtId="0" fontId="9" fillId="29" borderId="0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0" borderId="1">
      <alignment vertical="center"/>
    </xf>
    <xf numFmtId="0" fontId="14" fillId="0" borderId="6">
      <alignment vertical="center"/>
    </xf>
    <xf numFmtId="0" fontId="15" fillId="31" borderId="0">
      <alignment vertical="center"/>
    </xf>
    <xf numFmtId="0" fontId="3" fillId="0" borderId="0">
      <alignment vertical="center"/>
    </xf>
    <xf numFmtId="0" fontId="3" fillId="32" borderId="7">
      <alignment vertical="center"/>
    </xf>
    <xf numFmtId="0" fontId="16" fillId="27" borderId="8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0">
      <alignment vertical="center"/>
    </xf>
    <xf numFmtId="0" fontId="20" fillId="0" borderId="10" applyNumberFormat="0" applyAlignment="0" applyProtection="0">
      <alignment horizontal="left" vertical="center"/>
    </xf>
    <xf numFmtId="0" fontId="20" fillId="0" borderId="11">
      <alignment horizontal="left" vertical="center"/>
    </xf>
    <xf numFmtId="0" fontId="21" fillId="0" borderId="0">
      <alignment horizontal="center" vertical="center"/>
    </xf>
    <xf numFmtId="0" fontId="21" fillId="0" borderId="0">
      <alignment horizontal="center" vertical="center" textRotation="90"/>
    </xf>
    <xf numFmtId="0" fontId="22" fillId="0" borderId="0"/>
    <xf numFmtId="4" fontId="2" fillId="0" borderId="0">
      <alignment horizontal="right"/>
    </xf>
    <xf numFmtId="0" fontId="23" fillId="0" borderId="0">
      <alignment vertical="center"/>
    </xf>
    <xf numFmtId="178" fontId="23" fillId="0" borderId="0">
      <alignment vertical="center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>
      <alignment horizontal="center"/>
    </xf>
    <xf numFmtId="9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</cellStyleXfs>
  <cellXfs count="206">
    <xf numFmtId="0" fontId="0" fillId="0" borderId="0" xfId="0"/>
    <xf numFmtId="0" fontId="27" fillId="0" borderId="0" xfId="59"/>
    <xf numFmtId="0" fontId="31" fillId="0" borderId="0" xfId="59" applyFont="1"/>
    <xf numFmtId="0" fontId="27" fillId="0" borderId="0" xfId="59" applyAlignment="1">
      <alignment vertical="center"/>
    </xf>
    <xf numFmtId="0" fontId="31" fillId="0" borderId="0" xfId="59" applyFont="1" applyAlignment="1">
      <alignment vertical="center"/>
    </xf>
    <xf numFmtId="0" fontId="32" fillId="0" borderId="0" xfId="59" applyFont="1" applyAlignment="1">
      <alignment vertical="center"/>
    </xf>
    <xf numFmtId="0" fontId="31" fillId="0" borderId="12" xfId="59" applyFont="1" applyBorder="1" applyAlignment="1">
      <alignment vertical="center" wrapText="1"/>
    </xf>
    <xf numFmtId="0" fontId="31" fillId="0" borderId="12" xfId="59" applyFont="1" applyBorder="1" applyAlignment="1">
      <alignment vertical="center"/>
    </xf>
    <xf numFmtId="0" fontId="31" fillId="0" borderId="13" xfId="59" applyFont="1" applyFill="1" applyBorder="1" applyAlignment="1">
      <alignment horizontal="center" vertical="center"/>
    </xf>
    <xf numFmtId="0" fontId="31" fillId="0" borderId="13" xfId="59" applyFont="1" applyBorder="1" applyAlignment="1">
      <alignment horizontal="center" vertical="center" wrapText="1" shrinkToFit="1"/>
    </xf>
    <xf numFmtId="0" fontId="31" fillId="0" borderId="13" xfId="59" applyFont="1" applyBorder="1" applyAlignment="1">
      <alignment horizontal="center" vertical="center" shrinkToFit="1"/>
    </xf>
    <xf numFmtId="179" fontId="31" fillId="0" borderId="13" xfId="59" applyNumberFormat="1" applyFont="1" applyFill="1" applyBorder="1" applyAlignment="1">
      <alignment vertical="center" shrinkToFit="1"/>
    </xf>
    <xf numFmtId="0" fontId="31" fillId="0" borderId="0" xfId="59" applyFont="1" applyAlignment="1">
      <alignment horizontal="right" vertical="center"/>
    </xf>
    <xf numFmtId="0" fontId="31" fillId="0" borderId="13" xfId="59" applyNumberFormat="1" applyFont="1" applyFill="1" applyBorder="1" applyAlignment="1">
      <alignment vertical="center" shrinkToFit="1"/>
    </xf>
    <xf numFmtId="0" fontId="33" fillId="0" borderId="13" xfId="59" applyNumberFormat="1" applyFont="1" applyBorder="1" applyAlignment="1">
      <alignment horizontal="center" vertical="center" shrinkToFit="1"/>
    </xf>
    <xf numFmtId="179" fontId="31" fillId="0" borderId="13" xfId="59" applyNumberFormat="1" applyFont="1" applyFill="1" applyBorder="1" applyAlignment="1">
      <alignment horizontal="right" vertical="center" shrinkToFit="1"/>
    </xf>
    <xf numFmtId="0" fontId="31" fillId="0" borderId="13" xfId="59" applyNumberFormat="1" applyFont="1" applyFill="1" applyBorder="1" applyAlignment="1">
      <alignment horizontal="right" vertical="center" shrinkToFit="1"/>
    </xf>
    <xf numFmtId="0" fontId="31" fillId="0" borderId="13" xfId="59" applyFont="1" applyBorder="1" applyAlignment="1">
      <alignment horizontal="center" vertical="center" wrapText="1"/>
    </xf>
    <xf numFmtId="180" fontId="31" fillId="0" borderId="13" xfId="59" applyNumberFormat="1" applyFont="1" applyFill="1" applyBorder="1" applyAlignment="1">
      <alignment vertical="center" shrinkToFit="1"/>
    </xf>
    <xf numFmtId="0" fontId="33" fillId="0" borderId="13" xfId="59" applyFont="1" applyBorder="1" applyAlignment="1">
      <alignment horizontal="center" vertical="center" wrapText="1"/>
    </xf>
    <xf numFmtId="0" fontId="27" fillId="0" borderId="0" xfId="59" applyAlignment="1">
      <alignment horizontal="center" vertical="center"/>
    </xf>
    <xf numFmtId="0" fontId="32" fillId="0" borderId="0" xfId="65" applyFont="1" applyFill="1" applyAlignment="1" applyProtection="1">
      <alignment vertical="center"/>
    </xf>
    <xf numFmtId="0" fontId="31" fillId="0" borderId="0" xfId="59" applyFont="1" applyAlignment="1">
      <alignment horizontal="center" vertical="center"/>
    </xf>
    <xf numFmtId="0" fontId="31" fillId="0" borderId="0" xfId="59" applyFont="1" applyFill="1" applyAlignment="1">
      <alignment horizontal="left" vertical="center"/>
    </xf>
    <xf numFmtId="0" fontId="34" fillId="0" borderId="0" xfId="65" applyFont="1" applyFill="1" applyAlignment="1">
      <alignment vertical="center"/>
    </xf>
    <xf numFmtId="181" fontId="31" fillId="0" borderId="13" xfId="59" applyNumberFormat="1" applyFont="1" applyBorder="1" applyAlignment="1">
      <alignment horizontal="right" vertical="center"/>
    </xf>
    <xf numFmtId="10" fontId="31" fillId="0" borderId="13" xfId="59" applyNumberFormat="1" applyFont="1" applyBorder="1" applyAlignment="1">
      <alignment horizontal="right" vertical="center"/>
    </xf>
    <xf numFmtId="0" fontId="27" fillId="0" borderId="0" xfId="59" applyFont="1" applyAlignment="1">
      <alignment horizontal="left" vertical="center"/>
    </xf>
    <xf numFmtId="49" fontId="31" fillId="0" borderId="13" xfId="59" applyNumberFormat="1" applyFont="1" applyBorder="1" applyAlignment="1">
      <alignment horizontal="right" vertical="center" wrapText="1"/>
    </xf>
    <xf numFmtId="49" fontId="31" fillId="0" borderId="13" xfId="59" applyNumberFormat="1" applyFont="1" applyBorder="1" applyAlignment="1">
      <alignment vertical="center"/>
    </xf>
    <xf numFmtId="0" fontId="31" fillId="0" borderId="13" xfId="59" applyFont="1" applyBorder="1" applyAlignment="1">
      <alignment vertical="center" wrapText="1"/>
    </xf>
    <xf numFmtId="0" fontId="31" fillId="0" borderId="13" xfId="59" applyFont="1" applyBorder="1" applyAlignment="1">
      <alignment vertical="center"/>
    </xf>
    <xf numFmtId="49" fontId="31" fillId="0" borderId="13" xfId="59" applyNumberFormat="1" applyFont="1" applyBorder="1" applyAlignment="1">
      <alignment horizontal="right" vertical="center"/>
    </xf>
    <xf numFmtId="49" fontId="31" fillId="0" borderId="13" xfId="59" applyNumberFormat="1" applyFont="1" applyBorder="1" applyAlignment="1">
      <alignment horizontal="left" vertical="center"/>
    </xf>
    <xf numFmtId="0" fontId="31" fillId="0" borderId="13" xfId="59" applyFont="1" applyBorder="1" applyAlignment="1">
      <alignment horizontal="left" vertical="center"/>
    </xf>
    <xf numFmtId="0" fontId="31" fillId="0" borderId="0" xfId="59" applyFont="1" applyAlignment="1"/>
    <xf numFmtId="0" fontId="27" fillId="0" borderId="0" xfId="59" applyAlignment="1"/>
    <xf numFmtId="0" fontId="32" fillId="0" borderId="0" xfId="63" applyFont="1" applyFill="1" applyAlignment="1" applyProtection="1">
      <alignment horizontal="left" vertical="center"/>
    </xf>
    <xf numFmtId="0" fontId="31" fillId="0" borderId="0" xfId="63" applyFont="1" applyFill="1" applyAlignment="1" applyProtection="1">
      <alignment horizontal="left" vertical="center"/>
    </xf>
    <xf numFmtId="0" fontId="31" fillId="0" borderId="0" xfId="59" applyFont="1" applyBorder="1"/>
    <xf numFmtId="0" fontId="31" fillId="0" borderId="0" xfId="63" applyFont="1" applyFill="1" applyBorder="1" applyAlignment="1" applyProtection="1">
      <alignment vertical="center"/>
    </xf>
    <xf numFmtId="0" fontId="31" fillId="0" borderId="13" xfId="59" applyFont="1" applyBorder="1" applyAlignment="1">
      <alignment horizontal="center" vertical="center" textRotation="255"/>
    </xf>
    <xf numFmtId="182" fontId="31" fillId="0" borderId="13" xfId="59" applyNumberFormat="1" applyFont="1" applyFill="1" applyBorder="1" applyAlignment="1">
      <alignment vertical="center" wrapText="1"/>
    </xf>
    <xf numFmtId="0" fontId="31" fillId="0" borderId="13" xfId="59" applyFont="1" applyBorder="1" applyAlignment="1">
      <alignment vertical="center" textRotation="255"/>
    </xf>
    <xf numFmtId="182" fontId="31" fillId="0" borderId="0" xfId="59" applyNumberFormat="1" applyFont="1"/>
    <xf numFmtId="0" fontId="31" fillId="0" borderId="0" xfId="63" applyFont="1" applyFill="1" applyBorder="1" applyAlignment="1">
      <alignment horizontal="right" vertical="center"/>
    </xf>
    <xf numFmtId="0" fontId="31" fillId="0" borderId="0" xfId="59" applyFont="1" applyAlignment="1">
      <alignment horizontal="center" vertical="center" textRotation="255"/>
    </xf>
    <xf numFmtId="182" fontId="31" fillId="0" borderId="0" xfId="59" applyNumberFormat="1" applyFont="1" applyAlignment="1">
      <alignment vertical="center"/>
    </xf>
    <xf numFmtId="0" fontId="27" fillId="0" borderId="0" xfId="59" applyAlignment="1">
      <alignment horizontal="center"/>
    </xf>
    <xf numFmtId="0" fontId="31" fillId="0" borderId="0" xfId="63" applyFont="1" applyFill="1" applyAlignment="1" applyProtection="1">
      <alignment vertical="center"/>
    </xf>
    <xf numFmtId="0" fontId="31" fillId="0" borderId="0" xfId="59" applyFont="1" applyBorder="1" applyAlignment="1">
      <alignment vertical="center"/>
    </xf>
    <xf numFmtId="37" fontId="31" fillId="0" borderId="0" xfId="63" applyNumberFormat="1" applyFont="1" applyFill="1" applyBorder="1" applyAlignment="1" applyProtection="1">
      <alignment vertical="center"/>
    </xf>
    <xf numFmtId="0" fontId="31" fillId="0" borderId="0" xfId="59" applyFont="1" applyAlignment="1">
      <alignment horizontal="center"/>
    </xf>
    <xf numFmtId="182" fontId="31" fillId="1" borderId="13" xfId="59" applyNumberFormat="1" applyFont="1" applyFill="1" applyBorder="1" applyAlignment="1">
      <alignment vertical="center" wrapText="1"/>
    </xf>
    <xf numFmtId="0" fontId="27" fillId="0" borderId="14" xfId="59" applyBorder="1"/>
    <xf numFmtId="182" fontId="31" fillId="0" borderId="0" xfId="59" applyNumberFormat="1" applyFont="1" applyFill="1" applyBorder="1" applyAlignment="1">
      <alignment vertical="center" wrapText="1"/>
    </xf>
    <xf numFmtId="0" fontId="31" fillId="0" borderId="0" xfId="59" applyFont="1" applyFill="1" applyBorder="1" applyAlignment="1"/>
    <xf numFmtId="182" fontId="31" fillId="0" borderId="0" xfId="59" applyNumberFormat="1" applyFont="1" applyFill="1" applyAlignment="1">
      <alignment vertical="center" wrapText="1"/>
    </xf>
    <xf numFmtId="0" fontId="31" fillId="0" borderId="0" xfId="59" applyFont="1" applyFill="1" applyBorder="1" applyAlignment="1">
      <alignment horizontal="center" vertical="center"/>
    </xf>
    <xf numFmtId="182" fontId="35" fillId="0" borderId="13" xfId="59" applyNumberFormat="1" applyFont="1" applyFill="1" applyBorder="1" applyAlignment="1">
      <alignment vertical="center" wrapText="1"/>
    </xf>
    <xf numFmtId="182" fontId="35" fillId="0" borderId="0" xfId="59" applyNumberFormat="1" applyFont="1" applyFill="1" applyBorder="1" applyAlignment="1">
      <alignment vertical="center" wrapText="1"/>
    </xf>
    <xf numFmtId="0" fontId="31" fillId="0" borderId="0" xfId="59" applyFont="1" applyFill="1" applyAlignment="1">
      <alignment horizontal="right"/>
    </xf>
    <xf numFmtId="0" fontId="31" fillId="0" borderId="0" xfId="64" applyFont="1" applyFill="1" applyBorder="1" applyAlignment="1">
      <alignment horizontal="right" vertical="top"/>
    </xf>
    <xf numFmtId="182" fontId="31" fillId="0" borderId="0" xfId="59" applyNumberFormat="1" applyFont="1" applyFill="1" applyBorder="1" applyAlignment="1">
      <alignment vertical="center"/>
    </xf>
    <xf numFmtId="0" fontId="36" fillId="0" borderId="0" xfId="64" applyFont="1" applyFill="1" applyAlignment="1" applyProtection="1">
      <alignment vertical="center"/>
    </xf>
    <xf numFmtId="0" fontId="31" fillId="0" borderId="12" xfId="59" applyFont="1" applyBorder="1" applyAlignment="1">
      <alignment vertical="top" wrapText="1"/>
    </xf>
    <xf numFmtId="180" fontId="31" fillId="0" borderId="13" xfId="59" applyNumberFormat="1" applyFont="1" applyFill="1" applyBorder="1" applyAlignment="1">
      <alignment vertical="center" wrapText="1"/>
    </xf>
    <xf numFmtId="180" fontId="31" fillId="1" borderId="13" xfId="59" applyNumberFormat="1" applyFont="1" applyFill="1" applyBorder="1" applyAlignment="1">
      <alignment vertical="center" wrapText="1"/>
    </xf>
    <xf numFmtId="0" fontId="34" fillId="0" borderId="0" xfId="68" applyFont="1" applyFill="1"/>
    <xf numFmtId="0" fontId="34" fillId="0" borderId="0" xfId="68" applyFont="1" applyFill="1" applyAlignment="1"/>
    <xf numFmtId="0" fontId="31" fillId="0" borderId="12" xfId="68" applyFont="1" applyFill="1" applyBorder="1" applyAlignment="1" applyProtection="1">
      <alignment vertical="center" wrapText="1"/>
    </xf>
    <xf numFmtId="0" fontId="31" fillId="0" borderId="13" xfId="68" applyFont="1" applyFill="1" applyBorder="1" applyAlignment="1" applyProtection="1">
      <alignment horizontal="center" vertical="center"/>
    </xf>
    <xf numFmtId="0" fontId="31" fillId="0" borderId="0" xfId="68" applyFont="1" applyFill="1" applyAlignment="1">
      <alignment horizontal="left"/>
    </xf>
    <xf numFmtId="0" fontId="37" fillId="0" borderId="0" xfId="68" applyFont="1" applyFill="1" applyAlignment="1">
      <alignment horizontal="left"/>
    </xf>
    <xf numFmtId="0" fontId="37" fillId="0" borderId="0" xfId="61" applyFont="1"/>
    <xf numFmtId="0" fontId="31" fillId="0" borderId="13" xfId="68" applyFont="1" applyFill="1" applyBorder="1" applyAlignment="1" applyProtection="1">
      <alignment horizontal="center" vertical="center" wrapText="1"/>
    </xf>
    <xf numFmtId="180" fontId="31" fillId="0" borderId="13" xfId="58" applyNumberFormat="1" applyFont="1" applyFill="1" applyBorder="1" applyAlignment="1" applyProtection="1">
      <alignment vertical="center" wrapText="1"/>
    </xf>
    <xf numFmtId="183" fontId="31" fillId="0" borderId="13" xfId="58" applyNumberFormat="1" applyFont="1" applyFill="1" applyBorder="1" applyAlignment="1">
      <alignment vertical="center" wrapText="1"/>
    </xf>
    <xf numFmtId="0" fontId="34" fillId="0" borderId="0" xfId="68" applyFont="1" applyFill="1" applyAlignment="1">
      <alignment horizontal="left"/>
    </xf>
    <xf numFmtId="0" fontId="38" fillId="0" borderId="0" xfId="68" applyFont="1" applyFill="1" applyAlignment="1">
      <alignment horizontal="left"/>
    </xf>
    <xf numFmtId="0" fontId="39" fillId="0" borderId="0" xfId="68" applyFont="1" applyFill="1" applyBorder="1" applyAlignment="1">
      <alignment horizontal="center" vertical="center" wrapText="1"/>
    </xf>
    <xf numFmtId="9" fontId="31" fillId="0" borderId="0" xfId="57" applyFont="1" applyFill="1" applyBorder="1" applyAlignment="1">
      <alignment horizontal="center" vertical="center"/>
    </xf>
    <xf numFmtId="0" fontId="40" fillId="0" borderId="0" xfId="68" applyFont="1" applyFill="1" applyAlignment="1">
      <alignment wrapText="1"/>
    </xf>
    <xf numFmtId="37" fontId="31" fillId="0" borderId="13" xfId="68" applyNumberFormat="1" applyFont="1" applyFill="1" applyBorder="1" applyAlignment="1">
      <alignment vertical="center"/>
    </xf>
    <xf numFmtId="38" fontId="31" fillId="0" borderId="13" xfId="58" applyFont="1" applyFill="1" applyBorder="1" applyAlignment="1">
      <alignment horizontal="center" vertical="center" wrapText="1"/>
    </xf>
    <xf numFmtId="38" fontId="31" fillId="0" borderId="13" xfId="58" applyFont="1" applyFill="1" applyBorder="1" applyAlignment="1">
      <alignment horizontal="center" vertical="center"/>
    </xf>
    <xf numFmtId="38" fontId="31" fillId="0" borderId="13" xfId="58" applyFont="1" applyFill="1" applyBorder="1" applyAlignment="1">
      <alignment vertical="center"/>
    </xf>
    <xf numFmtId="0" fontId="31" fillId="0" borderId="0" xfId="68" applyFont="1" applyFill="1" applyBorder="1" applyAlignment="1" applyProtection="1">
      <alignment horizontal="right" vertical="center"/>
    </xf>
    <xf numFmtId="37" fontId="31" fillId="0" borderId="0" xfId="68" applyNumberFormat="1" applyFont="1" applyFill="1" applyBorder="1" applyAlignment="1">
      <alignment vertical="center"/>
    </xf>
    <xf numFmtId="181" fontId="31" fillId="0" borderId="0" xfId="68" applyNumberFormat="1" applyFont="1" applyFill="1" applyAlignment="1">
      <alignment vertical="center"/>
    </xf>
    <xf numFmtId="0" fontId="41" fillId="0" borderId="0" xfId="67" applyFont="1" applyFill="1"/>
    <xf numFmtId="0" fontId="41" fillId="0" borderId="0" xfId="67" applyFont="1" applyFill="1" applyAlignment="1">
      <alignment horizontal="center"/>
    </xf>
    <xf numFmtId="0" fontId="42" fillId="0" borderId="0" xfId="67" applyFont="1" applyFill="1" applyAlignment="1" applyProtection="1">
      <alignment vertical="center"/>
    </xf>
    <xf numFmtId="0" fontId="31" fillId="0" borderId="0" xfId="67" applyFont="1" applyFill="1" applyAlignment="1" applyProtection="1">
      <alignment horizontal="left"/>
    </xf>
    <xf numFmtId="0" fontId="31" fillId="0" borderId="15" xfId="67" applyFont="1" applyFill="1" applyBorder="1" applyAlignment="1" applyProtection="1">
      <alignment horizontal="center" vertical="center" wrapText="1"/>
    </xf>
    <xf numFmtId="0" fontId="31" fillId="0" borderId="16" xfId="67" applyFont="1" applyFill="1" applyBorder="1" applyAlignment="1">
      <alignment horizontal="center" vertical="center" textRotation="255"/>
    </xf>
    <xf numFmtId="0" fontId="31" fillId="0" borderId="17" xfId="67" applyFont="1" applyFill="1" applyBorder="1" applyAlignment="1">
      <alignment horizontal="center" vertical="center" textRotation="255"/>
    </xf>
    <xf numFmtId="0" fontId="31" fillId="0" borderId="18" xfId="67" applyFont="1" applyFill="1" applyBorder="1" applyAlignment="1">
      <alignment horizontal="center" vertical="center" textRotation="255"/>
    </xf>
    <xf numFmtId="0" fontId="31" fillId="0" borderId="19" xfId="67" applyFont="1" applyFill="1" applyBorder="1" applyAlignment="1" applyProtection="1">
      <alignment horizontal="center" vertical="center" textRotation="255"/>
    </xf>
    <xf numFmtId="0" fontId="31" fillId="0" borderId="20" xfId="67" applyFont="1" applyFill="1" applyBorder="1" applyAlignment="1">
      <alignment horizontal="center" vertical="center" textRotation="255"/>
    </xf>
    <xf numFmtId="0" fontId="31" fillId="0" borderId="21" xfId="67" applyFont="1" applyFill="1" applyBorder="1" applyAlignment="1">
      <alignment horizontal="center" vertical="center" textRotation="255"/>
    </xf>
    <xf numFmtId="0" fontId="41" fillId="0" borderId="0" xfId="67" applyFont="1" applyFill="1" applyAlignment="1">
      <alignment vertical="center"/>
    </xf>
    <xf numFmtId="0" fontId="31" fillId="0" borderId="22" xfId="67" applyFont="1" applyFill="1" applyBorder="1" applyAlignment="1" applyProtection="1">
      <alignment horizontal="center" vertical="center"/>
    </xf>
    <xf numFmtId="0" fontId="31" fillId="0" borderId="23" xfId="67" applyFont="1" applyFill="1" applyBorder="1" applyAlignment="1" applyProtection="1">
      <alignment horizontal="center" vertical="center"/>
    </xf>
    <xf numFmtId="0" fontId="31" fillId="0" borderId="24" xfId="67" applyFont="1" applyFill="1" applyBorder="1" applyAlignment="1" applyProtection="1">
      <alignment horizontal="center" vertical="center"/>
    </xf>
    <xf numFmtId="0" fontId="31" fillId="0" borderId="25" xfId="67" applyFont="1" applyFill="1" applyBorder="1" applyAlignment="1" applyProtection="1">
      <alignment horizontal="center" vertical="center"/>
    </xf>
    <xf numFmtId="0" fontId="31" fillId="0" borderId="25" xfId="67" applyFont="1" applyFill="1" applyBorder="1" applyAlignment="1">
      <alignment horizontal="center" vertical="center"/>
    </xf>
    <xf numFmtId="0" fontId="31" fillId="0" borderId="26" xfId="67" applyFont="1" applyFill="1" applyBorder="1" applyAlignment="1" applyProtection="1">
      <alignment horizontal="center" vertical="center" wrapText="1"/>
    </xf>
    <xf numFmtId="0" fontId="31" fillId="0" borderId="27" xfId="67" applyFont="1" applyFill="1" applyBorder="1" applyAlignment="1" applyProtection="1">
      <alignment horizontal="center" vertical="center" wrapText="1"/>
    </xf>
    <xf numFmtId="0" fontId="31" fillId="0" borderId="26" xfId="59" applyFont="1" applyFill="1" applyBorder="1" applyAlignment="1">
      <alignment horizontal="center" vertical="center"/>
    </xf>
    <xf numFmtId="0" fontId="31" fillId="0" borderId="28" xfId="67" applyFont="1" applyFill="1" applyBorder="1" applyAlignment="1" applyProtection="1">
      <alignment horizontal="center" vertical="center"/>
    </xf>
    <xf numFmtId="0" fontId="31" fillId="0" borderId="29" xfId="67" applyFont="1" applyFill="1" applyBorder="1" applyAlignment="1" applyProtection="1">
      <alignment horizontal="center" vertical="center"/>
    </xf>
    <xf numFmtId="0" fontId="31" fillId="0" borderId="30" xfId="67" applyFont="1" applyFill="1" applyBorder="1" applyAlignment="1" applyProtection="1">
      <alignment horizontal="center" vertical="center"/>
    </xf>
    <xf numFmtId="0" fontId="31" fillId="0" borderId="31" xfId="59" applyFont="1" applyFill="1" applyBorder="1" applyAlignment="1">
      <alignment horizontal="center" vertical="center" wrapText="1"/>
    </xf>
    <xf numFmtId="0" fontId="31" fillId="0" borderId="31" xfId="67" applyFont="1" applyFill="1" applyBorder="1" applyAlignment="1" applyProtection="1">
      <alignment horizontal="center" vertical="center"/>
    </xf>
    <xf numFmtId="0" fontId="31" fillId="0" borderId="24" xfId="67" applyFont="1" applyFill="1" applyBorder="1" applyAlignment="1">
      <alignment horizontal="center" vertical="center"/>
    </xf>
    <xf numFmtId="0" fontId="31" fillId="0" borderId="23" xfId="67" applyFont="1" applyFill="1" applyBorder="1" applyAlignment="1">
      <alignment horizontal="center" vertical="center"/>
    </xf>
    <xf numFmtId="0" fontId="31" fillId="0" borderId="32" xfId="67" applyFont="1" applyFill="1" applyBorder="1" applyAlignment="1">
      <alignment horizontal="center" vertical="center"/>
    </xf>
    <xf numFmtId="0" fontId="41" fillId="0" borderId="0" xfId="67" applyFont="1" applyFill="1" applyAlignment="1">
      <alignment horizontal="center" vertical="center"/>
    </xf>
    <xf numFmtId="0" fontId="31" fillId="0" borderId="33" xfId="67" applyFont="1" applyFill="1" applyBorder="1" applyAlignment="1" applyProtection="1">
      <alignment horizontal="center" vertical="center"/>
    </xf>
    <xf numFmtId="0" fontId="31" fillId="0" borderId="19" xfId="67" applyFont="1" applyFill="1" applyBorder="1" applyAlignment="1" applyProtection="1">
      <alignment horizontal="left" vertical="center" wrapText="1"/>
    </xf>
    <xf numFmtId="0" fontId="31" fillId="0" borderId="16" xfId="67" applyFont="1" applyFill="1" applyBorder="1" applyAlignment="1" applyProtection="1">
      <alignment horizontal="left" vertical="center" wrapText="1"/>
    </xf>
    <xf numFmtId="0" fontId="31" fillId="0" borderId="17" xfId="67" applyFont="1" applyFill="1" applyBorder="1" applyAlignment="1">
      <alignment horizontal="left" vertical="center" wrapText="1"/>
    </xf>
    <xf numFmtId="0" fontId="31" fillId="0" borderId="17" xfId="67" applyFont="1" applyFill="1" applyBorder="1" applyAlignment="1" applyProtection="1">
      <alignment horizontal="left" vertical="center" wrapText="1"/>
    </xf>
    <xf numFmtId="0" fontId="31" fillId="0" borderId="18" xfId="67" applyFont="1" applyFill="1" applyBorder="1" applyAlignment="1" applyProtection="1">
      <alignment horizontal="left" vertical="center"/>
    </xf>
    <xf numFmtId="0" fontId="31" fillId="0" borderId="19" xfId="67" applyFont="1" applyFill="1" applyBorder="1" applyAlignment="1" applyProtection="1">
      <alignment horizontal="left" vertical="center"/>
    </xf>
    <xf numFmtId="0" fontId="31" fillId="0" borderId="17" xfId="67" applyFont="1" applyFill="1" applyBorder="1" applyAlignment="1">
      <alignment horizontal="left" vertical="center"/>
    </xf>
    <xf numFmtId="0" fontId="31" fillId="0" borderId="16" xfId="67" applyFont="1" applyFill="1" applyBorder="1" applyAlignment="1" applyProtection="1">
      <alignment horizontal="left" vertical="center"/>
    </xf>
    <xf numFmtId="0" fontId="31" fillId="0" borderId="20" xfId="67" applyFont="1" applyFill="1" applyBorder="1" applyAlignment="1" applyProtection="1">
      <alignment horizontal="left" vertical="center" wrapText="1"/>
    </xf>
    <xf numFmtId="0" fontId="31" fillId="0" borderId="34" xfId="67" applyFont="1" applyFill="1" applyBorder="1" applyAlignment="1" applyProtection="1">
      <alignment horizontal="left" vertical="center" wrapText="1"/>
    </xf>
    <xf numFmtId="0" fontId="31" fillId="0" borderId="34" xfId="67" applyFont="1" applyFill="1" applyBorder="1" applyAlignment="1" applyProtection="1">
      <alignment horizontal="left" vertical="center"/>
    </xf>
    <xf numFmtId="0" fontId="31" fillId="0" borderId="17" xfId="67" applyFont="1" applyFill="1" applyBorder="1" applyAlignment="1" applyProtection="1">
      <alignment horizontal="left" vertical="center"/>
    </xf>
    <xf numFmtId="0" fontId="31" fillId="0" borderId="21" xfId="67" applyFont="1" applyFill="1" applyBorder="1" applyAlignment="1" applyProtection="1">
      <alignment horizontal="left" vertical="center"/>
    </xf>
    <xf numFmtId="0" fontId="41" fillId="0" borderId="0" xfId="67" applyFont="1" applyFill="1" applyAlignment="1">
      <alignment horizontal="left"/>
    </xf>
    <xf numFmtId="0" fontId="31" fillId="0" borderId="35" xfId="67" applyFont="1" applyFill="1" applyBorder="1" applyAlignment="1" applyProtection="1">
      <alignment horizontal="center" vertical="center"/>
    </xf>
    <xf numFmtId="49" fontId="31" fillId="0" borderId="36" xfId="67" applyNumberFormat="1" applyFont="1" applyFill="1" applyBorder="1" applyAlignment="1">
      <alignment horizontal="center" vertical="center"/>
    </xf>
    <xf numFmtId="49" fontId="31" fillId="0" borderId="37" xfId="67" applyNumberFormat="1" applyFont="1" applyFill="1" applyBorder="1" applyAlignment="1">
      <alignment horizontal="center" vertical="center"/>
    </xf>
    <xf numFmtId="49" fontId="43" fillId="0" borderId="13" xfId="67" applyNumberFormat="1" applyFont="1" applyFill="1" applyBorder="1" applyAlignment="1" applyProtection="1">
      <alignment horizontal="center" vertical="center" wrapText="1"/>
    </xf>
    <xf numFmtId="49" fontId="31" fillId="0" borderId="13" xfId="67" applyNumberFormat="1" applyFont="1" applyFill="1" applyBorder="1" applyAlignment="1" applyProtection="1">
      <alignment horizontal="center" vertical="center"/>
    </xf>
    <xf numFmtId="49" fontId="31" fillId="0" borderId="13" xfId="67" applyNumberFormat="1" applyFont="1" applyFill="1" applyBorder="1" applyAlignment="1" applyProtection="1">
      <alignment horizontal="center" vertical="center" wrapText="1"/>
    </xf>
    <xf numFmtId="49" fontId="31" fillId="0" borderId="38" xfId="67" applyNumberFormat="1" applyFont="1" applyFill="1" applyBorder="1" applyAlignment="1" applyProtection="1">
      <alignment horizontal="center" vertical="center"/>
    </xf>
    <xf numFmtId="49" fontId="31" fillId="0" borderId="36" xfId="67" applyNumberFormat="1" applyFont="1" applyFill="1" applyBorder="1" applyAlignment="1" applyProtection="1">
      <alignment horizontal="center" vertical="center"/>
    </xf>
    <xf numFmtId="49" fontId="31" fillId="0" borderId="38" xfId="67" applyNumberFormat="1" applyFont="1" applyFill="1" applyBorder="1" applyAlignment="1">
      <alignment horizontal="center" vertical="center"/>
    </xf>
    <xf numFmtId="49" fontId="31" fillId="0" borderId="24" xfId="67" applyNumberFormat="1" applyFont="1" applyFill="1" applyBorder="1" applyAlignment="1" applyProtection="1">
      <alignment horizontal="center" vertical="center"/>
    </xf>
    <xf numFmtId="49" fontId="31" fillId="0" borderId="39" xfId="67" applyNumberFormat="1" applyFont="1" applyFill="1" applyBorder="1" applyAlignment="1" applyProtection="1">
      <alignment horizontal="center" vertical="center"/>
    </xf>
    <xf numFmtId="49" fontId="31" fillId="0" borderId="40" xfId="67" applyNumberFormat="1" applyFont="1" applyFill="1" applyBorder="1" applyAlignment="1" applyProtection="1">
      <alignment horizontal="center" vertical="center"/>
    </xf>
    <xf numFmtId="49" fontId="31" fillId="0" borderId="25" xfId="67" applyNumberFormat="1" applyFont="1" applyFill="1" applyBorder="1" applyAlignment="1" applyProtection="1">
      <alignment horizontal="center" vertical="center"/>
    </xf>
    <xf numFmtId="49" fontId="31" fillId="0" borderId="32" xfId="67" applyNumberFormat="1" applyFont="1" applyFill="1" applyBorder="1" applyAlignment="1" applyProtection="1">
      <alignment horizontal="center" vertical="center"/>
    </xf>
    <xf numFmtId="0" fontId="31" fillId="0" borderId="36" xfId="67" applyFont="1" applyFill="1" applyBorder="1" applyAlignment="1" applyProtection="1">
      <alignment horizontal="left" vertical="center"/>
    </xf>
    <xf numFmtId="0" fontId="31" fillId="0" borderId="37" xfId="67" applyFont="1" applyFill="1" applyBorder="1" applyAlignment="1" applyProtection="1">
      <alignment horizontal="left" vertical="center"/>
    </xf>
    <xf numFmtId="0" fontId="31" fillId="0" borderId="13" xfId="67" applyFont="1" applyFill="1" applyBorder="1" applyAlignment="1" applyProtection="1">
      <alignment horizontal="left" vertical="center" wrapText="1"/>
    </xf>
    <xf numFmtId="0" fontId="31" fillId="0" borderId="13" xfId="67" applyFont="1" applyFill="1" applyBorder="1" applyAlignment="1" applyProtection="1">
      <alignment horizontal="left" vertical="center"/>
    </xf>
    <xf numFmtId="0" fontId="31" fillId="0" borderId="38" xfId="67" applyFont="1" applyFill="1" applyBorder="1" applyAlignment="1" applyProtection="1">
      <alignment horizontal="left" wrapText="1"/>
    </xf>
    <xf numFmtId="0" fontId="31" fillId="0" borderId="38" xfId="67" applyFont="1" applyFill="1" applyBorder="1" applyAlignment="1">
      <alignment horizontal="left" vertical="center"/>
    </xf>
    <xf numFmtId="0" fontId="31" fillId="0" borderId="24" xfId="67" applyFont="1" applyFill="1" applyBorder="1" applyAlignment="1" applyProtection="1">
      <alignment horizontal="left" vertical="center"/>
    </xf>
    <xf numFmtId="0" fontId="31" fillId="0" borderId="39" xfId="67" applyFont="1" applyFill="1" applyBorder="1" applyAlignment="1" applyProtection="1">
      <alignment horizontal="left" vertical="center"/>
    </xf>
    <xf numFmtId="0" fontId="31" fillId="0" borderId="40" xfId="67" applyFont="1" applyFill="1" applyBorder="1" applyAlignment="1" applyProtection="1">
      <alignment horizontal="left" vertical="center"/>
    </xf>
    <xf numFmtId="0" fontId="31" fillId="0" borderId="25" xfId="67" applyFont="1" applyFill="1" applyBorder="1" applyAlignment="1" applyProtection="1">
      <alignment horizontal="left" vertical="center"/>
    </xf>
    <xf numFmtId="0" fontId="31" fillId="0" borderId="23" xfId="67" applyFont="1" applyFill="1" applyBorder="1" applyAlignment="1" applyProtection="1">
      <alignment horizontal="left" vertical="center"/>
    </xf>
    <xf numFmtId="0" fontId="31" fillId="0" borderId="32" xfId="67" applyFont="1" applyFill="1" applyBorder="1" applyAlignment="1">
      <alignment horizontal="left" vertical="center"/>
    </xf>
    <xf numFmtId="0" fontId="31" fillId="0" borderId="41" xfId="67" applyFont="1" applyFill="1" applyBorder="1" applyAlignment="1">
      <alignment horizontal="left" vertical="center"/>
    </xf>
    <xf numFmtId="0" fontId="31" fillId="0" borderId="30" xfId="67" applyFont="1" applyFill="1" applyBorder="1" applyAlignment="1">
      <alignment horizontal="left" vertical="center" shrinkToFit="1"/>
    </xf>
    <xf numFmtId="0" fontId="31" fillId="0" borderId="42" xfId="67" applyFont="1" applyFill="1" applyBorder="1" applyAlignment="1">
      <alignment horizontal="left" vertical="center"/>
    </xf>
    <xf numFmtId="0" fontId="31" fillId="0" borderId="42" xfId="67" applyFont="1" applyFill="1" applyBorder="1" applyAlignment="1" applyProtection="1">
      <alignment horizontal="left" vertical="center" wrapText="1"/>
    </xf>
    <xf numFmtId="0" fontId="31" fillId="0" borderId="43" xfId="67" applyFont="1" applyFill="1" applyBorder="1" applyAlignment="1" applyProtection="1">
      <alignment horizontal="left" vertical="center"/>
    </xf>
    <xf numFmtId="0" fontId="31" fillId="0" borderId="43" xfId="67" applyFont="1" applyFill="1" applyBorder="1" applyAlignment="1">
      <alignment horizontal="left" vertical="center"/>
    </xf>
    <xf numFmtId="0" fontId="31" fillId="0" borderId="30" xfId="67" applyFont="1" applyFill="1" applyBorder="1" applyAlignment="1">
      <alignment horizontal="left" vertical="center" wrapText="1"/>
    </xf>
    <xf numFmtId="0" fontId="31" fillId="0" borderId="42" xfId="67" applyFont="1" applyFill="1" applyBorder="1" applyAlignment="1">
      <alignment horizontal="left" vertical="center" shrinkToFit="1"/>
    </xf>
    <xf numFmtId="0" fontId="31" fillId="0" borderId="30" xfId="67" applyFont="1" applyFill="1" applyBorder="1" applyAlignment="1">
      <alignment horizontal="left" vertical="center" wrapText="1" shrinkToFit="1"/>
    </xf>
    <xf numFmtId="0" fontId="31" fillId="0" borderId="29" xfId="67" applyFont="1" applyFill="1" applyBorder="1" applyAlignment="1">
      <alignment horizontal="left" vertical="center" shrinkToFit="1"/>
    </xf>
    <xf numFmtId="0" fontId="31" fillId="0" borderId="44" xfId="67" applyFont="1" applyFill="1" applyBorder="1" applyAlignment="1">
      <alignment horizontal="left" vertical="center" shrinkToFit="1"/>
    </xf>
    <xf numFmtId="0" fontId="31" fillId="0" borderId="44" xfId="67" applyFont="1" applyFill="1" applyBorder="1" applyAlignment="1">
      <alignment horizontal="center" vertical="center" shrinkToFit="1"/>
    </xf>
    <xf numFmtId="0" fontId="31" fillId="0" borderId="44" xfId="67" applyFont="1" applyFill="1" applyBorder="1" applyAlignment="1">
      <alignment horizontal="left" vertical="center"/>
    </xf>
    <xf numFmtId="0" fontId="31" fillId="0" borderId="30" xfId="67" applyFont="1" applyFill="1" applyBorder="1" applyAlignment="1">
      <alignment horizontal="left" vertical="center"/>
    </xf>
    <xf numFmtId="0" fontId="31" fillId="0" borderId="29" xfId="67" applyFont="1" applyFill="1" applyBorder="1" applyAlignment="1">
      <alignment horizontal="left" vertical="center"/>
    </xf>
    <xf numFmtId="0" fontId="31" fillId="0" borderId="45" xfId="67" applyFont="1" applyFill="1" applyBorder="1" applyAlignment="1">
      <alignment horizontal="left" vertical="center"/>
    </xf>
    <xf numFmtId="0" fontId="31" fillId="0" borderId="0" xfId="67" applyFont="1" applyFill="1" applyAlignment="1">
      <alignment wrapText="1"/>
    </xf>
    <xf numFmtId="0" fontId="0" fillId="0" borderId="0" xfId="60" applyFont="1"/>
    <xf numFmtId="0" fontId="0" fillId="0" borderId="0" xfId="60" applyFont="1" applyAlignment="1">
      <alignment vertical="center"/>
    </xf>
    <xf numFmtId="184" fontId="31" fillId="0" borderId="0" xfId="69" applyNumberFormat="1" applyFont="1" applyBorder="1" applyAlignment="1">
      <alignment vertical="center"/>
    </xf>
    <xf numFmtId="184" fontId="31" fillId="0" borderId="0" xfId="69" applyNumberFormat="1" applyFont="1" applyFill="1" applyBorder="1" applyAlignment="1" applyProtection="1">
      <alignment vertical="center"/>
    </xf>
    <xf numFmtId="0" fontId="31" fillId="0" borderId="0" xfId="60" applyFont="1" applyBorder="1" applyAlignment="1">
      <alignment horizontal="center"/>
    </xf>
    <xf numFmtId="0" fontId="43" fillId="0" borderId="0" xfId="60" applyFont="1" applyBorder="1" applyAlignment="1">
      <alignment vertical="center"/>
    </xf>
    <xf numFmtId="185" fontId="31" fillId="0" borderId="13" xfId="60" applyNumberFormat="1" applyFont="1" applyFill="1" applyBorder="1" applyAlignment="1">
      <alignment vertical="center"/>
    </xf>
    <xf numFmtId="185" fontId="31" fillId="0" borderId="0" xfId="60" applyNumberFormat="1" applyFont="1" applyFill="1" applyBorder="1"/>
    <xf numFmtId="0" fontId="31" fillId="0" borderId="0" xfId="60" applyFont="1" applyFill="1" applyBorder="1" applyAlignment="1">
      <alignment vertical="center" wrapText="1"/>
    </xf>
    <xf numFmtId="0" fontId="43" fillId="0" borderId="0" xfId="60" applyFont="1"/>
    <xf numFmtId="0" fontId="31" fillId="0" borderId="0" xfId="60" applyFont="1" applyFill="1" applyBorder="1" applyAlignment="1">
      <alignment horizontal="left" vertical="center" wrapText="1"/>
    </xf>
    <xf numFmtId="0" fontId="31" fillId="0" borderId="0" xfId="60" applyFont="1" applyAlignment="1">
      <alignment vertical="center" wrapText="1"/>
    </xf>
    <xf numFmtId="0" fontId="31" fillId="0" borderId="0" xfId="60" applyFont="1" applyAlignment="1">
      <alignment vertical="top" wrapText="1"/>
    </xf>
    <xf numFmtId="0" fontId="44" fillId="0" borderId="0" xfId="66" applyFont="1" applyFill="1" applyAlignment="1">
      <alignment vertical="center"/>
    </xf>
    <xf numFmtId="183" fontId="33" fillId="0" borderId="13" xfId="58" applyNumberFormat="1" applyFont="1" applyFill="1" applyBorder="1" applyAlignment="1">
      <alignment vertical="center" wrapText="1"/>
    </xf>
    <xf numFmtId="183" fontId="45" fillId="0" borderId="13" xfId="58" applyNumberFormat="1" applyFont="1" applyFill="1" applyBorder="1" applyAlignment="1">
      <alignment vertical="center"/>
    </xf>
    <xf numFmtId="0" fontId="34" fillId="0" borderId="0" xfId="68" applyFont="1" applyFill="1" applyAlignment="1" applyProtection="1">
      <alignment vertical="center"/>
    </xf>
    <xf numFmtId="0" fontId="34" fillId="0" borderId="0" xfId="68" applyFont="1" applyFill="1" applyBorder="1"/>
    <xf numFmtId="0" fontId="35" fillId="0" borderId="0" xfId="68" applyFont="1" applyFill="1" applyBorder="1" applyAlignment="1" applyProtection="1">
      <alignment horizontal="left" vertical="center"/>
    </xf>
    <xf numFmtId="0" fontId="31" fillId="0" borderId="12" xfId="68" applyFont="1" applyFill="1" applyBorder="1" applyAlignment="1" applyProtection="1">
      <alignment horizontal="left" vertical="center" wrapText="1"/>
    </xf>
    <xf numFmtId="0" fontId="35" fillId="0" borderId="0" xfId="68" applyFont="1" applyFill="1" applyBorder="1" applyAlignment="1">
      <alignment horizontal="left" vertical="center"/>
    </xf>
    <xf numFmtId="180" fontId="31" fillId="0" borderId="13" xfId="68" applyNumberFormat="1" applyFont="1" applyFill="1" applyBorder="1" applyAlignment="1" applyProtection="1">
      <alignment horizontal="right" vertical="center" wrapText="1"/>
    </xf>
    <xf numFmtId="180" fontId="31" fillId="0" borderId="13" xfId="68" applyNumberFormat="1" applyFont="1" applyFill="1" applyBorder="1" applyAlignment="1">
      <alignment horizontal="right" vertical="center" wrapText="1"/>
    </xf>
    <xf numFmtId="0" fontId="34" fillId="0" borderId="0" xfId="68" applyFont="1" applyFill="1" applyBorder="1" applyAlignment="1">
      <alignment horizontal="left"/>
    </xf>
    <xf numFmtId="0" fontId="31" fillId="0" borderId="13" xfId="68" applyFont="1" applyFill="1" applyBorder="1" applyAlignment="1" applyProtection="1">
      <alignment horizontal="center" vertical="center" wrapText="1" shrinkToFit="1"/>
    </xf>
    <xf numFmtId="186" fontId="31" fillId="0" borderId="13" xfId="68" applyNumberFormat="1" applyFont="1" applyFill="1" applyBorder="1" applyAlignment="1" applyProtection="1">
      <alignment horizontal="right" vertical="center" wrapText="1"/>
    </xf>
    <xf numFmtId="186" fontId="31" fillId="0" borderId="13" xfId="68" applyNumberFormat="1" applyFont="1" applyFill="1" applyBorder="1" applyAlignment="1">
      <alignment horizontal="right" vertical="center" wrapText="1"/>
    </xf>
    <xf numFmtId="0" fontId="31" fillId="0" borderId="0" xfId="68" applyFont="1" applyFill="1" applyBorder="1" applyAlignment="1" applyProtection="1">
      <alignment horizontal="right"/>
    </xf>
    <xf numFmtId="37" fontId="35" fillId="0" borderId="0" xfId="68" applyNumberFormat="1" applyFont="1" applyFill="1" applyBorder="1" applyAlignment="1">
      <alignment vertical="center"/>
    </xf>
  </cellXfs>
  <cellStyles count="70">
    <cellStyle name="Calc Currency (0)" xfId="1"/>
    <cellStyle name="entry" xfId="2"/>
    <cellStyle name="Excel Built-in 20% - Accent1" xfId="3"/>
    <cellStyle name="Excel Built-in 20% - Accent2" xfId="4"/>
    <cellStyle name="Excel Built-in 20% - Accent3" xfId="5"/>
    <cellStyle name="Excel Built-in 20% - Accent4" xfId="6"/>
    <cellStyle name="Excel Built-in 20% - Accent5" xfId="7"/>
    <cellStyle name="Excel Built-in 20% - Accent6" xfId="8"/>
    <cellStyle name="Excel Built-in 40% - Accent1" xfId="9"/>
    <cellStyle name="Excel Built-in 40% - Accent2" xfId="10"/>
    <cellStyle name="Excel Built-in 40% - Accent3" xfId="11"/>
    <cellStyle name="Excel Built-in 40% - Accent4" xfId="12"/>
    <cellStyle name="Excel Built-in 40% - Accent5" xfId="13"/>
    <cellStyle name="Excel Built-in 40% - Accent6" xfId="14"/>
    <cellStyle name="Excel Built-in 60% - Accent1" xfId="15"/>
    <cellStyle name="Excel Built-in 60% - Accent2" xfId="16"/>
    <cellStyle name="Excel Built-in 60% - Accent3" xfId="17"/>
    <cellStyle name="Excel Built-in 60% - Accent4" xfId="18"/>
    <cellStyle name="Excel Built-in 60% - Accent5" xfId="19"/>
    <cellStyle name="Excel Built-in 60% - Accent6" xfId="20"/>
    <cellStyle name="Excel Built-in Accent1" xfId="21"/>
    <cellStyle name="Excel Built-in Accent2" xfId="22"/>
    <cellStyle name="Excel Built-in Accent3" xfId="23"/>
    <cellStyle name="Excel Built-in Accent4" xfId="24"/>
    <cellStyle name="Excel Built-in Accent5" xfId="25"/>
    <cellStyle name="Excel Built-in Accent6" xfId="26"/>
    <cellStyle name="Excel Built-in Bad" xfId="27"/>
    <cellStyle name="Excel Built-in Calculation" xfId="28"/>
    <cellStyle name="Excel Built-in Check Cell" xfId="29"/>
    <cellStyle name="Excel Built-in Comma [0]" xfId="30"/>
    <cellStyle name="Excel Built-in Explanatory Text" xfId="31"/>
    <cellStyle name="Excel Built-in Good" xfId="32"/>
    <cellStyle name="Excel Built-in Heading 1" xfId="33"/>
    <cellStyle name="Excel Built-in Heading 2" xfId="34"/>
    <cellStyle name="Excel Built-in Heading 3" xfId="35"/>
    <cellStyle name="Excel Built-in Heading 4" xfId="36"/>
    <cellStyle name="Excel Built-in Input" xfId="37"/>
    <cellStyle name="Excel Built-in Linked Cell" xfId="38"/>
    <cellStyle name="Excel Built-in Neutral" xfId="39"/>
    <cellStyle name="Excel Built-in Normal" xfId="40"/>
    <cellStyle name="Excel Built-in Note" xfId="41"/>
    <cellStyle name="Excel Built-in Output" xfId="42"/>
    <cellStyle name="Excel Built-in Title" xfId="43"/>
    <cellStyle name="Excel Built-in Total" xfId="44"/>
    <cellStyle name="Excel Built-in Warning Text" xfId="45"/>
    <cellStyle name="Header1" xfId="46"/>
    <cellStyle name="Header2" xfId="47"/>
    <cellStyle name="Heading" xfId="48"/>
    <cellStyle name="Heading1" xfId="49"/>
    <cellStyle name="Normal_#18-Internet" xfId="50"/>
    <cellStyle name="price" xfId="51"/>
    <cellStyle name="Result" xfId="52"/>
    <cellStyle name="Result2" xfId="53"/>
    <cellStyle name="revised" xfId="54"/>
    <cellStyle name="section" xfId="55"/>
    <cellStyle name="title" xfId="56"/>
    <cellStyle name="パーセント 2" xfId="57"/>
    <cellStyle name="桁区切り 2" xfId="58"/>
    <cellStyle name="標準" xfId="0" builtinId="0"/>
    <cellStyle name="標準 2" xfId="59"/>
    <cellStyle name="標準 2 3" xfId="60"/>
    <cellStyle name="標準 2_10　福祉・社会保障" xfId="61"/>
    <cellStyle name="標準 3" xfId="62"/>
    <cellStyle name="標準_11こども未来課" xfId="63"/>
    <cellStyle name="標準_12子育て支援課" xfId="64"/>
    <cellStyle name="標準_14  教育および文化" xfId="65"/>
    <cellStyle name="標準_14　スポーツ課御中" xfId="66"/>
    <cellStyle name="標準_17文化財課" xfId="67"/>
    <cellStyle name="標準_18図書館" xfId="68"/>
    <cellStyle name="標準_27管理課" xfId="69"/>
  </cellStyle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0</xdr:colOff>
      <xdr:row>13</xdr:row>
      <xdr:rowOff>0</xdr:rowOff>
    </xdr:from>
    <xdr:to xmlns:xdr="http://schemas.openxmlformats.org/drawingml/2006/spreadsheetDrawing">
      <xdr:col>7</xdr:col>
      <xdr:colOff>0</xdr:colOff>
      <xdr:row>14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8796655" y="6831965"/>
          <a:ext cx="1683385" cy="381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6</xdr:col>
      <xdr:colOff>0</xdr:colOff>
      <xdr:row>13</xdr:row>
      <xdr:rowOff>0</xdr:rowOff>
    </xdr:from>
    <xdr:to xmlns:xdr="http://schemas.openxmlformats.org/drawingml/2006/spreadsheetDrawing">
      <xdr:col>7</xdr:col>
      <xdr:colOff>0</xdr:colOff>
      <xdr:row>14</xdr:row>
      <xdr:rowOff>0</xdr:rowOff>
    </xdr:to>
    <xdr:sp macro="" textlink="">
      <xdr:nvSpPr>
        <xdr:cNvPr id="3" name="Rectangle 1"/>
        <xdr:cNvSpPr>
          <a:spLocks noChangeArrowheads="1"/>
        </xdr:cNvSpPr>
      </xdr:nvSpPr>
      <xdr:spPr>
        <a:xfrm>
          <a:off x="8796655" y="6831965"/>
          <a:ext cx="1683385" cy="381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Relationship Id="rId10" Type="http://schemas.openxmlformats.org/officeDocument/2006/relationships/printerSettings" Target="../printerSettings/printerSettings10.bin" /><Relationship Id="rId11" Type="http://schemas.openxmlformats.org/officeDocument/2006/relationships/printerSettings" Target="../printerSettings/printerSettings11.bin" /><Relationship Id="rId12" Type="http://schemas.openxmlformats.org/officeDocument/2006/relationships/printerSettings" Target="../printerSettings/printerSettings12.bin" /><Relationship Id="rId13" Type="http://schemas.openxmlformats.org/officeDocument/2006/relationships/printerSettings" Target="../printerSettings/printerSettings13.bin" /><Relationship Id="rId14" Type="http://schemas.openxmlformats.org/officeDocument/2006/relationships/printerSettings" Target="../printerSettings/printerSettings14.bin" /><Relationship Id="rId15" Type="http://schemas.openxmlformats.org/officeDocument/2006/relationships/printerSettings" Target="../printerSettings/printerSettings15.bin" /><Relationship Id="rId16" Type="http://schemas.openxmlformats.org/officeDocument/2006/relationships/printerSettings" Target="../printerSettings/printerSettings16.bin" /><Relationship Id="rId17" Type="http://schemas.openxmlformats.org/officeDocument/2006/relationships/printerSettings" Target="../printerSettings/printerSettings17.bin" /><Relationship Id="rId18" Type="http://schemas.openxmlformats.org/officeDocument/2006/relationships/printerSettings" Target="../printerSettings/printerSettings18.bin" /><Relationship Id="rId19" Type="http://schemas.openxmlformats.org/officeDocument/2006/relationships/printerSettings" Target="../printerSettings/printerSettings19.bin" /><Relationship Id="rId20" Type="http://schemas.openxmlformats.org/officeDocument/2006/relationships/printerSettings" Target="../printerSettings/printerSettings20.bin" /><Relationship Id="rId21" Type="http://schemas.openxmlformats.org/officeDocument/2006/relationships/printerSettings" Target="../printerSettings/printerSettings21.bin" /><Relationship Id="rId22" Type="http://schemas.openxmlformats.org/officeDocument/2006/relationships/printerSettings" Target="../printerSettings/printerSettings22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9.bin" /><Relationship Id="rId2" Type="http://schemas.openxmlformats.org/officeDocument/2006/relationships/printerSettings" Target="../printerSettings/printerSettings200.bin" /><Relationship Id="rId3" Type="http://schemas.openxmlformats.org/officeDocument/2006/relationships/printerSettings" Target="../printerSettings/printerSettings201.bin" /><Relationship Id="rId4" Type="http://schemas.openxmlformats.org/officeDocument/2006/relationships/printerSettings" Target="../printerSettings/printerSettings202.bin" /><Relationship Id="rId5" Type="http://schemas.openxmlformats.org/officeDocument/2006/relationships/printerSettings" Target="../printerSettings/printerSettings203.bin" /><Relationship Id="rId6" Type="http://schemas.openxmlformats.org/officeDocument/2006/relationships/printerSettings" Target="../printerSettings/printerSettings204.bin" /><Relationship Id="rId7" Type="http://schemas.openxmlformats.org/officeDocument/2006/relationships/printerSettings" Target="../printerSettings/printerSettings205.bin" /><Relationship Id="rId8" Type="http://schemas.openxmlformats.org/officeDocument/2006/relationships/printerSettings" Target="../printerSettings/printerSettings206.bin" /><Relationship Id="rId9" Type="http://schemas.openxmlformats.org/officeDocument/2006/relationships/printerSettings" Target="../printerSettings/printerSettings207.bin" /><Relationship Id="rId10" Type="http://schemas.openxmlformats.org/officeDocument/2006/relationships/printerSettings" Target="../printerSettings/printerSettings208.bin" /><Relationship Id="rId11" Type="http://schemas.openxmlformats.org/officeDocument/2006/relationships/printerSettings" Target="../printerSettings/printerSettings209.bin" /><Relationship Id="rId12" Type="http://schemas.openxmlformats.org/officeDocument/2006/relationships/printerSettings" Target="../printerSettings/printerSettings210.bin" /><Relationship Id="rId13" Type="http://schemas.openxmlformats.org/officeDocument/2006/relationships/printerSettings" Target="../printerSettings/printerSettings211.bin" /><Relationship Id="rId14" Type="http://schemas.openxmlformats.org/officeDocument/2006/relationships/printerSettings" Target="../printerSettings/printerSettings212.bin" /><Relationship Id="rId15" Type="http://schemas.openxmlformats.org/officeDocument/2006/relationships/printerSettings" Target="../printerSettings/printerSettings213.bin" /><Relationship Id="rId16" Type="http://schemas.openxmlformats.org/officeDocument/2006/relationships/printerSettings" Target="../printerSettings/printerSettings214.bin" /><Relationship Id="rId17" Type="http://schemas.openxmlformats.org/officeDocument/2006/relationships/printerSettings" Target="../printerSettings/printerSettings215.bin" /><Relationship Id="rId18" Type="http://schemas.openxmlformats.org/officeDocument/2006/relationships/printerSettings" Target="../printerSettings/printerSettings216.bin" /><Relationship Id="rId19" Type="http://schemas.openxmlformats.org/officeDocument/2006/relationships/printerSettings" Target="../printerSettings/printerSettings217.bin" /><Relationship Id="rId20" Type="http://schemas.openxmlformats.org/officeDocument/2006/relationships/printerSettings" Target="../printerSettings/printerSettings218.bin" /><Relationship Id="rId21" Type="http://schemas.openxmlformats.org/officeDocument/2006/relationships/printerSettings" Target="../printerSettings/printerSettings219.bin" /><Relationship Id="rId22" Type="http://schemas.openxmlformats.org/officeDocument/2006/relationships/printerSettings" Target="../printerSettings/printerSettings22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1.bin" /><Relationship Id="rId2" Type="http://schemas.openxmlformats.org/officeDocument/2006/relationships/printerSettings" Target="../printerSettings/printerSettings222.bin" /><Relationship Id="rId3" Type="http://schemas.openxmlformats.org/officeDocument/2006/relationships/printerSettings" Target="../printerSettings/printerSettings223.bin" /><Relationship Id="rId4" Type="http://schemas.openxmlformats.org/officeDocument/2006/relationships/printerSettings" Target="../printerSettings/printerSettings224.bin" /><Relationship Id="rId5" Type="http://schemas.openxmlformats.org/officeDocument/2006/relationships/printerSettings" Target="../printerSettings/printerSettings225.bin" /><Relationship Id="rId6" Type="http://schemas.openxmlformats.org/officeDocument/2006/relationships/printerSettings" Target="../printerSettings/printerSettings226.bin" /><Relationship Id="rId7" Type="http://schemas.openxmlformats.org/officeDocument/2006/relationships/printerSettings" Target="../printerSettings/printerSettings227.bin" /><Relationship Id="rId8" Type="http://schemas.openxmlformats.org/officeDocument/2006/relationships/printerSettings" Target="../printerSettings/printerSettings228.bin" /><Relationship Id="rId9" Type="http://schemas.openxmlformats.org/officeDocument/2006/relationships/printerSettings" Target="../printerSettings/printerSettings229.bin" /><Relationship Id="rId10" Type="http://schemas.openxmlformats.org/officeDocument/2006/relationships/printerSettings" Target="../printerSettings/printerSettings230.bin" /><Relationship Id="rId11" Type="http://schemas.openxmlformats.org/officeDocument/2006/relationships/printerSettings" Target="../printerSettings/printerSettings231.bin" /><Relationship Id="rId12" Type="http://schemas.openxmlformats.org/officeDocument/2006/relationships/printerSettings" Target="../printerSettings/printerSettings232.bin" /><Relationship Id="rId13" Type="http://schemas.openxmlformats.org/officeDocument/2006/relationships/printerSettings" Target="../printerSettings/printerSettings233.bin" /><Relationship Id="rId14" Type="http://schemas.openxmlformats.org/officeDocument/2006/relationships/printerSettings" Target="../printerSettings/printerSettings234.bin" /><Relationship Id="rId15" Type="http://schemas.openxmlformats.org/officeDocument/2006/relationships/printerSettings" Target="../printerSettings/printerSettings235.bin" /><Relationship Id="rId16" Type="http://schemas.openxmlformats.org/officeDocument/2006/relationships/printerSettings" Target="../printerSettings/printerSettings236.bin" /><Relationship Id="rId17" Type="http://schemas.openxmlformats.org/officeDocument/2006/relationships/printerSettings" Target="../printerSettings/printerSettings237.bin" /><Relationship Id="rId18" Type="http://schemas.openxmlformats.org/officeDocument/2006/relationships/printerSettings" Target="../printerSettings/printerSettings238.bin" /><Relationship Id="rId19" Type="http://schemas.openxmlformats.org/officeDocument/2006/relationships/printerSettings" Target="../printerSettings/printerSettings239.bin" /><Relationship Id="rId20" Type="http://schemas.openxmlformats.org/officeDocument/2006/relationships/printerSettings" Target="../printerSettings/printerSettings240.bin" /><Relationship Id="rId21" Type="http://schemas.openxmlformats.org/officeDocument/2006/relationships/printerSettings" Target="../printerSettings/printerSettings241.bin" /><Relationship Id="rId22" Type="http://schemas.openxmlformats.org/officeDocument/2006/relationships/printerSettings" Target="../printerSettings/printerSettings242.bin" /><Relationship Id="rId23" Type="http://schemas.openxmlformats.org/officeDocument/2006/relationships/vmlDrawing" Target="../drawings/vmlDrawing1.vml" /><Relationship Id="rId24" Type="http://schemas.openxmlformats.org/officeDocument/2006/relationships/comments" Target="../comments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3.bin" /><Relationship Id="rId2" Type="http://schemas.openxmlformats.org/officeDocument/2006/relationships/printerSettings" Target="../printerSettings/printerSettings244.bin" /><Relationship Id="rId3" Type="http://schemas.openxmlformats.org/officeDocument/2006/relationships/printerSettings" Target="../printerSettings/printerSettings245.bin" /><Relationship Id="rId4" Type="http://schemas.openxmlformats.org/officeDocument/2006/relationships/printerSettings" Target="../printerSettings/printerSettings246.bin" /><Relationship Id="rId5" Type="http://schemas.openxmlformats.org/officeDocument/2006/relationships/printerSettings" Target="../printerSettings/printerSettings247.bin" /><Relationship Id="rId6" Type="http://schemas.openxmlformats.org/officeDocument/2006/relationships/printerSettings" Target="../printerSettings/printerSettings248.bin" /><Relationship Id="rId7" Type="http://schemas.openxmlformats.org/officeDocument/2006/relationships/printerSettings" Target="../printerSettings/printerSettings249.bin" /><Relationship Id="rId8" Type="http://schemas.openxmlformats.org/officeDocument/2006/relationships/printerSettings" Target="../printerSettings/printerSettings250.bin" /><Relationship Id="rId9" Type="http://schemas.openxmlformats.org/officeDocument/2006/relationships/printerSettings" Target="../printerSettings/printerSettings251.bin" /><Relationship Id="rId10" Type="http://schemas.openxmlformats.org/officeDocument/2006/relationships/printerSettings" Target="../printerSettings/printerSettings252.bin" /><Relationship Id="rId11" Type="http://schemas.openxmlformats.org/officeDocument/2006/relationships/printerSettings" Target="../printerSettings/printerSettings253.bin" /><Relationship Id="rId12" Type="http://schemas.openxmlformats.org/officeDocument/2006/relationships/printerSettings" Target="../printerSettings/printerSettings254.bin" /><Relationship Id="rId13" Type="http://schemas.openxmlformats.org/officeDocument/2006/relationships/printerSettings" Target="../printerSettings/printerSettings255.bin" /><Relationship Id="rId14" Type="http://schemas.openxmlformats.org/officeDocument/2006/relationships/printerSettings" Target="../printerSettings/printerSettings256.bin" /><Relationship Id="rId15" Type="http://schemas.openxmlformats.org/officeDocument/2006/relationships/printerSettings" Target="../printerSettings/printerSettings257.bin" /><Relationship Id="rId16" Type="http://schemas.openxmlformats.org/officeDocument/2006/relationships/printerSettings" Target="../printerSettings/printerSettings258.bin" /><Relationship Id="rId17" Type="http://schemas.openxmlformats.org/officeDocument/2006/relationships/printerSettings" Target="../printerSettings/printerSettings259.bin" /><Relationship Id="rId18" Type="http://schemas.openxmlformats.org/officeDocument/2006/relationships/printerSettings" Target="../printerSettings/printerSettings260.bin" /><Relationship Id="rId19" Type="http://schemas.openxmlformats.org/officeDocument/2006/relationships/printerSettings" Target="../printerSettings/printerSettings261.bin" /><Relationship Id="rId20" Type="http://schemas.openxmlformats.org/officeDocument/2006/relationships/printerSettings" Target="../printerSettings/printerSettings262.bin" /><Relationship Id="rId21" Type="http://schemas.openxmlformats.org/officeDocument/2006/relationships/printerSettings" Target="../printerSettings/printerSettings263.bin" /><Relationship Id="rId22" Type="http://schemas.openxmlformats.org/officeDocument/2006/relationships/printerSettings" Target="../printerSettings/printerSettings26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Relationship Id="rId2" Type="http://schemas.openxmlformats.org/officeDocument/2006/relationships/printerSettings" Target="../printerSettings/printerSettings24.bin" /><Relationship Id="rId3" Type="http://schemas.openxmlformats.org/officeDocument/2006/relationships/printerSettings" Target="../printerSettings/printerSettings25.bin" /><Relationship Id="rId4" Type="http://schemas.openxmlformats.org/officeDocument/2006/relationships/printerSettings" Target="../printerSettings/printerSettings26.bin" /><Relationship Id="rId5" Type="http://schemas.openxmlformats.org/officeDocument/2006/relationships/printerSettings" Target="../printerSettings/printerSettings27.bin" /><Relationship Id="rId6" Type="http://schemas.openxmlformats.org/officeDocument/2006/relationships/printerSettings" Target="../printerSettings/printerSettings28.bin" /><Relationship Id="rId7" Type="http://schemas.openxmlformats.org/officeDocument/2006/relationships/printerSettings" Target="../printerSettings/printerSettings29.bin" /><Relationship Id="rId8" Type="http://schemas.openxmlformats.org/officeDocument/2006/relationships/printerSettings" Target="../printerSettings/printerSettings30.bin" /><Relationship Id="rId9" Type="http://schemas.openxmlformats.org/officeDocument/2006/relationships/printerSettings" Target="../printerSettings/printerSettings31.bin" /><Relationship Id="rId10" Type="http://schemas.openxmlformats.org/officeDocument/2006/relationships/printerSettings" Target="../printerSettings/printerSettings32.bin" /><Relationship Id="rId11" Type="http://schemas.openxmlformats.org/officeDocument/2006/relationships/printerSettings" Target="../printerSettings/printerSettings33.bin" /><Relationship Id="rId12" Type="http://schemas.openxmlformats.org/officeDocument/2006/relationships/printerSettings" Target="../printerSettings/printerSettings34.bin" /><Relationship Id="rId13" Type="http://schemas.openxmlformats.org/officeDocument/2006/relationships/printerSettings" Target="../printerSettings/printerSettings35.bin" /><Relationship Id="rId14" Type="http://schemas.openxmlformats.org/officeDocument/2006/relationships/printerSettings" Target="../printerSettings/printerSettings36.bin" /><Relationship Id="rId15" Type="http://schemas.openxmlformats.org/officeDocument/2006/relationships/printerSettings" Target="../printerSettings/printerSettings37.bin" /><Relationship Id="rId16" Type="http://schemas.openxmlformats.org/officeDocument/2006/relationships/printerSettings" Target="../printerSettings/printerSettings38.bin" /><Relationship Id="rId17" Type="http://schemas.openxmlformats.org/officeDocument/2006/relationships/printerSettings" Target="../printerSettings/printerSettings39.bin" /><Relationship Id="rId18" Type="http://schemas.openxmlformats.org/officeDocument/2006/relationships/printerSettings" Target="../printerSettings/printerSettings40.bin" /><Relationship Id="rId19" Type="http://schemas.openxmlformats.org/officeDocument/2006/relationships/printerSettings" Target="../printerSettings/printerSettings41.bin" /><Relationship Id="rId20" Type="http://schemas.openxmlformats.org/officeDocument/2006/relationships/printerSettings" Target="../printerSettings/printerSettings42.bin" /><Relationship Id="rId21" Type="http://schemas.openxmlformats.org/officeDocument/2006/relationships/printerSettings" Target="../printerSettings/printerSettings43.bin" /><Relationship Id="rId22" Type="http://schemas.openxmlformats.org/officeDocument/2006/relationships/printerSettings" Target="../printerSettings/printerSettings4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5.bin" /><Relationship Id="rId2" Type="http://schemas.openxmlformats.org/officeDocument/2006/relationships/printerSettings" Target="../printerSettings/printerSettings46.bin" /><Relationship Id="rId3" Type="http://schemas.openxmlformats.org/officeDocument/2006/relationships/printerSettings" Target="../printerSettings/printerSettings47.bin" /><Relationship Id="rId4" Type="http://schemas.openxmlformats.org/officeDocument/2006/relationships/printerSettings" Target="../printerSettings/printerSettings48.bin" /><Relationship Id="rId5" Type="http://schemas.openxmlformats.org/officeDocument/2006/relationships/printerSettings" Target="../printerSettings/printerSettings49.bin" /><Relationship Id="rId6" Type="http://schemas.openxmlformats.org/officeDocument/2006/relationships/printerSettings" Target="../printerSettings/printerSettings50.bin" /><Relationship Id="rId7" Type="http://schemas.openxmlformats.org/officeDocument/2006/relationships/printerSettings" Target="../printerSettings/printerSettings51.bin" /><Relationship Id="rId8" Type="http://schemas.openxmlformats.org/officeDocument/2006/relationships/printerSettings" Target="../printerSettings/printerSettings52.bin" /><Relationship Id="rId9" Type="http://schemas.openxmlformats.org/officeDocument/2006/relationships/printerSettings" Target="../printerSettings/printerSettings53.bin" /><Relationship Id="rId10" Type="http://schemas.openxmlformats.org/officeDocument/2006/relationships/printerSettings" Target="../printerSettings/printerSettings54.bin" /><Relationship Id="rId11" Type="http://schemas.openxmlformats.org/officeDocument/2006/relationships/printerSettings" Target="../printerSettings/printerSettings55.bin" /><Relationship Id="rId12" Type="http://schemas.openxmlformats.org/officeDocument/2006/relationships/printerSettings" Target="../printerSettings/printerSettings56.bin" /><Relationship Id="rId13" Type="http://schemas.openxmlformats.org/officeDocument/2006/relationships/printerSettings" Target="../printerSettings/printerSettings57.bin" /><Relationship Id="rId14" Type="http://schemas.openxmlformats.org/officeDocument/2006/relationships/printerSettings" Target="../printerSettings/printerSettings58.bin" /><Relationship Id="rId15" Type="http://schemas.openxmlformats.org/officeDocument/2006/relationships/printerSettings" Target="../printerSettings/printerSettings59.bin" /><Relationship Id="rId16" Type="http://schemas.openxmlformats.org/officeDocument/2006/relationships/printerSettings" Target="../printerSettings/printerSettings60.bin" /><Relationship Id="rId17" Type="http://schemas.openxmlformats.org/officeDocument/2006/relationships/printerSettings" Target="../printerSettings/printerSettings61.bin" /><Relationship Id="rId18" Type="http://schemas.openxmlformats.org/officeDocument/2006/relationships/printerSettings" Target="../printerSettings/printerSettings62.bin" /><Relationship Id="rId19" Type="http://schemas.openxmlformats.org/officeDocument/2006/relationships/printerSettings" Target="../printerSettings/printerSettings63.bin" /><Relationship Id="rId20" Type="http://schemas.openxmlformats.org/officeDocument/2006/relationships/printerSettings" Target="../printerSettings/printerSettings64.bin" /><Relationship Id="rId21" Type="http://schemas.openxmlformats.org/officeDocument/2006/relationships/printerSettings" Target="../printerSettings/printerSettings65.bin" /><Relationship Id="rId22" Type="http://schemas.openxmlformats.org/officeDocument/2006/relationships/printerSettings" Target="../printerSettings/printerSettings66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7.bin" /><Relationship Id="rId2" Type="http://schemas.openxmlformats.org/officeDocument/2006/relationships/printerSettings" Target="../printerSettings/printerSettings68.bin" /><Relationship Id="rId3" Type="http://schemas.openxmlformats.org/officeDocument/2006/relationships/printerSettings" Target="../printerSettings/printerSettings69.bin" /><Relationship Id="rId4" Type="http://schemas.openxmlformats.org/officeDocument/2006/relationships/printerSettings" Target="../printerSettings/printerSettings70.bin" /><Relationship Id="rId5" Type="http://schemas.openxmlformats.org/officeDocument/2006/relationships/printerSettings" Target="../printerSettings/printerSettings71.bin" /><Relationship Id="rId6" Type="http://schemas.openxmlformats.org/officeDocument/2006/relationships/printerSettings" Target="../printerSettings/printerSettings72.bin" /><Relationship Id="rId7" Type="http://schemas.openxmlformats.org/officeDocument/2006/relationships/printerSettings" Target="../printerSettings/printerSettings73.bin" /><Relationship Id="rId8" Type="http://schemas.openxmlformats.org/officeDocument/2006/relationships/printerSettings" Target="../printerSettings/printerSettings74.bin" /><Relationship Id="rId9" Type="http://schemas.openxmlformats.org/officeDocument/2006/relationships/printerSettings" Target="../printerSettings/printerSettings75.bin" /><Relationship Id="rId10" Type="http://schemas.openxmlformats.org/officeDocument/2006/relationships/printerSettings" Target="../printerSettings/printerSettings76.bin" /><Relationship Id="rId11" Type="http://schemas.openxmlformats.org/officeDocument/2006/relationships/printerSettings" Target="../printerSettings/printerSettings77.bin" /><Relationship Id="rId12" Type="http://schemas.openxmlformats.org/officeDocument/2006/relationships/printerSettings" Target="../printerSettings/printerSettings78.bin" /><Relationship Id="rId13" Type="http://schemas.openxmlformats.org/officeDocument/2006/relationships/printerSettings" Target="../printerSettings/printerSettings79.bin" /><Relationship Id="rId14" Type="http://schemas.openxmlformats.org/officeDocument/2006/relationships/printerSettings" Target="../printerSettings/printerSettings80.bin" /><Relationship Id="rId15" Type="http://schemas.openxmlformats.org/officeDocument/2006/relationships/printerSettings" Target="../printerSettings/printerSettings81.bin" /><Relationship Id="rId16" Type="http://schemas.openxmlformats.org/officeDocument/2006/relationships/printerSettings" Target="../printerSettings/printerSettings82.bin" /><Relationship Id="rId17" Type="http://schemas.openxmlformats.org/officeDocument/2006/relationships/printerSettings" Target="../printerSettings/printerSettings83.bin" /><Relationship Id="rId18" Type="http://schemas.openxmlformats.org/officeDocument/2006/relationships/printerSettings" Target="../printerSettings/printerSettings84.bin" /><Relationship Id="rId19" Type="http://schemas.openxmlformats.org/officeDocument/2006/relationships/printerSettings" Target="../printerSettings/printerSettings85.bin" /><Relationship Id="rId20" Type="http://schemas.openxmlformats.org/officeDocument/2006/relationships/printerSettings" Target="../printerSettings/printerSettings86.bin" /><Relationship Id="rId21" Type="http://schemas.openxmlformats.org/officeDocument/2006/relationships/printerSettings" Target="../printerSettings/printerSettings87.bin" /><Relationship Id="rId22" Type="http://schemas.openxmlformats.org/officeDocument/2006/relationships/printerSettings" Target="../printerSettings/printerSettings88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9.bin" /><Relationship Id="rId2" Type="http://schemas.openxmlformats.org/officeDocument/2006/relationships/printerSettings" Target="../printerSettings/printerSettings90.bin" /><Relationship Id="rId3" Type="http://schemas.openxmlformats.org/officeDocument/2006/relationships/printerSettings" Target="../printerSettings/printerSettings91.bin" /><Relationship Id="rId4" Type="http://schemas.openxmlformats.org/officeDocument/2006/relationships/printerSettings" Target="../printerSettings/printerSettings92.bin" /><Relationship Id="rId5" Type="http://schemas.openxmlformats.org/officeDocument/2006/relationships/printerSettings" Target="../printerSettings/printerSettings93.bin" /><Relationship Id="rId6" Type="http://schemas.openxmlformats.org/officeDocument/2006/relationships/printerSettings" Target="../printerSettings/printerSettings94.bin" /><Relationship Id="rId7" Type="http://schemas.openxmlformats.org/officeDocument/2006/relationships/printerSettings" Target="../printerSettings/printerSettings95.bin" /><Relationship Id="rId8" Type="http://schemas.openxmlformats.org/officeDocument/2006/relationships/printerSettings" Target="../printerSettings/printerSettings96.bin" /><Relationship Id="rId9" Type="http://schemas.openxmlformats.org/officeDocument/2006/relationships/printerSettings" Target="../printerSettings/printerSettings97.bin" /><Relationship Id="rId10" Type="http://schemas.openxmlformats.org/officeDocument/2006/relationships/printerSettings" Target="../printerSettings/printerSettings98.bin" /><Relationship Id="rId11" Type="http://schemas.openxmlformats.org/officeDocument/2006/relationships/printerSettings" Target="../printerSettings/printerSettings99.bin" /><Relationship Id="rId12" Type="http://schemas.openxmlformats.org/officeDocument/2006/relationships/printerSettings" Target="../printerSettings/printerSettings100.bin" /><Relationship Id="rId13" Type="http://schemas.openxmlformats.org/officeDocument/2006/relationships/printerSettings" Target="../printerSettings/printerSettings101.bin" /><Relationship Id="rId14" Type="http://schemas.openxmlformats.org/officeDocument/2006/relationships/printerSettings" Target="../printerSettings/printerSettings102.bin" /><Relationship Id="rId15" Type="http://schemas.openxmlformats.org/officeDocument/2006/relationships/printerSettings" Target="../printerSettings/printerSettings103.bin" /><Relationship Id="rId16" Type="http://schemas.openxmlformats.org/officeDocument/2006/relationships/printerSettings" Target="../printerSettings/printerSettings104.bin" /><Relationship Id="rId17" Type="http://schemas.openxmlformats.org/officeDocument/2006/relationships/printerSettings" Target="../printerSettings/printerSettings105.bin" /><Relationship Id="rId18" Type="http://schemas.openxmlformats.org/officeDocument/2006/relationships/printerSettings" Target="../printerSettings/printerSettings106.bin" /><Relationship Id="rId19" Type="http://schemas.openxmlformats.org/officeDocument/2006/relationships/printerSettings" Target="../printerSettings/printerSettings107.bin" /><Relationship Id="rId20" Type="http://schemas.openxmlformats.org/officeDocument/2006/relationships/printerSettings" Target="../printerSettings/printerSettings108.bin" /><Relationship Id="rId21" Type="http://schemas.openxmlformats.org/officeDocument/2006/relationships/printerSettings" Target="../printerSettings/printerSettings109.bin" /><Relationship Id="rId22" Type="http://schemas.openxmlformats.org/officeDocument/2006/relationships/printerSettings" Target="../printerSettings/printerSettings110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1.bin" /><Relationship Id="rId2" Type="http://schemas.openxmlformats.org/officeDocument/2006/relationships/printerSettings" Target="../printerSettings/printerSettings112.bin" /><Relationship Id="rId3" Type="http://schemas.openxmlformats.org/officeDocument/2006/relationships/printerSettings" Target="../printerSettings/printerSettings113.bin" /><Relationship Id="rId4" Type="http://schemas.openxmlformats.org/officeDocument/2006/relationships/printerSettings" Target="../printerSettings/printerSettings114.bin" /><Relationship Id="rId5" Type="http://schemas.openxmlformats.org/officeDocument/2006/relationships/printerSettings" Target="../printerSettings/printerSettings115.bin" /><Relationship Id="rId6" Type="http://schemas.openxmlformats.org/officeDocument/2006/relationships/printerSettings" Target="../printerSettings/printerSettings116.bin" /><Relationship Id="rId7" Type="http://schemas.openxmlformats.org/officeDocument/2006/relationships/printerSettings" Target="../printerSettings/printerSettings117.bin" /><Relationship Id="rId8" Type="http://schemas.openxmlformats.org/officeDocument/2006/relationships/printerSettings" Target="../printerSettings/printerSettings118.bin" /><Relationship Id="rId9" Type="http://schemas.openxmlformats.org/officeDocument/2006/relationships/printerSettings" Target="../printerSettings/printerSettings119.bin" /><Relationship Id="rId10" Type="http://schemas.openxmlformats.org/officeDocument/2006/relationships/printerSettings" Target="../printerSettings/printerSettings120.bin" /><Relationship Id="rId11" Type="http://schemas.openxmlformats.org/officeDocument/2006/relationships/printerSettings" Target="../printerSettings/printerSettings121.bin" /><Relationship Id="rId12" Type="http://schemas.openxmlformats.org/officeDocument/2006/relationships/printerSettings" Target="../printerSettings/printerSettings122.bin" /><Relationship Id="rId13" Type="http://schemas.openxmlformats.org/officeDocument/2006/relationships/printerSettings" Target="../printerSettings/printerSettings123.bin" /><Relationship Id="rId14" Type="http://schemas.openxmlformats.org/officeDocument/2006/relationships/printerSettings" Target="../printerSettings/printerSettings124.bin" /><Relationship Id="rId15" Type="http://schemas.openxmlformats.org/officeDocument/2006/relationships/printerSettings" Target="../printerSettings/printerSettings125.bin" /><Relationship Id="rId16" Type="http://schemas.openxmlformats.org/officeDocument/2006/relationships/printerSettings" Target="../printerSettings/printerSettings126.bin" /><Relationship Id="rId17" Type="http://schemas.openxmlformats.org/officeDocument/2006/relationships/printerSettings" Target="../printerSettings/printerSettings127.bin" /><Relationship Id="rId18" Type="http://schemas.openxmlformats.org/officeDocument/2006/relationships/printerSettings" Target="../printerSettings/printerSettings128.bin" /><Relationship Id="rId19" Type="http://schemas.openxmlformats.org/officeDocument/2006/relationships/printerSettings" Target="../printerSettings/printerSettings129.bin" /><Relationship Id="rId20" Type="http://schemas.openxmlformats.org/officeDocument/2006/relationships/printerSettings" Target="../printerSettings/printerSettings130.bin" /><Relationship Id="rId21" Type="http://schemas.openxmlformats.org/officeDocument/2006/relationships/printerSettings" Target="../printerSettings/printerSettings131.bin" /><Relationship Id="rId22" Type="http://schemas.openxmlformats.org/officeDocument/2006/relationships/printerSettings" Target="../printerSettings/printerSettings132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3.bin" /><Relationship Id="rId2" Type="http://schemas.openxmlformats.org/officeDocument/2006/relationships/printerSettings" Target="../printerSettings/printerSettings134.bin" /><Relationship Id="rId3" Type="http://schemas.openxmlformats.org/officeDocument/2006/relationships/printerSettings" Target="../printerSettings/printerSettings135.bin" /><Relationship Id="rId4" Type="http://schemas.openxmlformats.org/officeDocument/2006/relationships/printerSettings" Target="../printerSettings/printerSettings136.bin" /><Relationship Id="rId5" Type="http://schemas.openxmlformats.org/officeDocument/2006/relationships/printerSettings" Target="../printerSettings/printerSettings137.bin" /><Relationship Id="rId6" Type="http://schemas.openxmlformats.org/officeDocument/2006/relationships/printerSettings" Target="../printerSettings/printerSettings138.bin" /><Relationship Id="rId7" Type="http://schemas.openxmlformats.org/officeDocument/2006/relationships/printerSettings" Target="../printerSettings/printerSettings139.bin" /><Relationship Id="rId8" Type="http://schemas.openxmlformats.org/officeDocument/2006/relationships/printerSettings" Target="../printerSettings/printerSettings140.bin" /><Relationship Id="rId9" Type="http://schemas.openxmlformats.org/officeDocument/2006/relationships/printerSettings" Target="../printerSettings/printerSettings141.bin" /><Relationship Id="rId10" Type="http://schemas.openxmlformats.org/officeDocument/2006/relationships/printerSettings" Target="../printerSettings/printerSettings142.bin" /><Relationship Id="rId11" Type="http://schemas.openxmlformats.org/officeDocument/2006/relationships/printerSettings" Target="../printerSettings/printerSettings143.bin" /><Relationship Id="rId12" Type="http://schemas.openxmlformats.org/officeDocument/2006/relationships/printerSettings" Target="../printerSettings/printerSettings144.bin" /><Relationship Id="rId13" Type="http://schemas.openxmlformats.org/officeDocument/2006/relationships/printerSettings" Target="../printerSettings/printerSettings145.bin" /><Relationship Id="rId14" Type="http://schemas.openxmlformats.org/officeDocument/2006/relationships/printerSettings" Target="../printerSettings/printerSettings146.bin" /><Relationship Id="rId15" Type="http://schemas.openxmlformats.org/officeDocument/2006/relationships/printerSettings" Target="../printerSettings/printerSettings147.bin" /><Relationship Id="rId16" Type="http://schemas.openxmlformats.org/officeDocument/2006/relationships/printerSettings" Target="../printerSettings/printerSettings148.bin" /><Relationship Id="rId17" Type="http://schemas.openxmlformats.org/officeDocument/2006/relationships/printerSettings" Target="../printerSettings/printerSettings149.bin" /><Relationship Id="rId18" Type="http://schemas.openxmlformats.org/officeDocument/2006/relationships/printerSettings" Target="../printerSettings/printerSettings150.bin" /><Relationship Id="rId19" Type="http://schemas.openxmlformats.org/officeDocument/2006/relationships/printerSettings" Target="../printerSettings/printerSettings151.bin" /><Relationship Id="rId20" Type="http://schemas.openxmlformats.org/officeDocument/2006/relationships/printerSettings" Target="../printerSettings/printerSettings152.bin" /><Relationship Id="rId21" Type="http://schemas.openxmlformats.org/officeDocument/2006/relationships/printerSettings" Target="../printerSettings/printerSettings153.bin" /><Relationship Id="rId22" Type="http://schemas.openxmlformats.org/officeDocument/2006/relationships/printerSettings" Target="../printerSettings/printerSettings154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5.bin" /><Relationship Id="rId2" Type="http://schemas.openxmlformats.org/officeDocument/2006/relationships/printerSettings" Target="../printerSettings/printerSettings156.bin" /><Relationship Id="rId3" Type="http://schemas.openxmlformats.org/officeDocument/2006/relationships/printerSettings" Target="../printerSettings/printerSettings157.bin" /><Relationship Id="rId4" Type="http://schemas.openxmlformats.org/officeDocument/2006/relationships/printerSettings" Target="../printerSettings/printerSettings158.bin" /><Relationship Id="rId5" Type="http://schemas.openxmlformats.org/officeDocument/2006/relationships/printerSettings" Target="../printerSettings/printerSettings159.bin" /><Relationship Id="rId6" Type="http://schemas.openxmlformats.org/officeDocument/2006/relationships/printerSettings" Target="../printerSettings/printerSettings160.bin" /><Relationship Id="rId7" Type="http://schemas.openxmlformats.org/officeDocument/2006/relationships/printerSettings" Target="../printerSettings/printerSettings161.bin" /><Relationship Id="rId8" Type="http://schemas.openxmlformats.org/officeDocument/2006/relationships/printerSettings" Target="../printerSettings/printerSettings162.bin" /><Relationship Id="rId9" Type="http://schemas.openxmlformats.org/officeDocument/2006/relationships/printerSettings" Target="../printerSettings/printerSettings163.bin" /><Relationship Id="rId10" Type="http://schemas.openxmlformats.org/officeDocument/2006/relationships/printerSettings" Target="../printerSettings/printerSettings164.bin" /><Relationship Id="rId11" Type="http://schemas.openxmlformats.org/officeDocument/2006/relationships/printerSettings" Target="../printerSettings/printerSettings165.bin" /><Relationship Id="rId12" Type="http://schemas.openxmlformats.org/officeDocument/2006/relationships/printerSettings" Target="../printerSettings/printerSettings166.bin" /><Relationship Id="rId13" Type="http://schemas.openxmlformats.org/officeDocument/2006/relationships/printerSettings" Target="../printerSettings/printerSettings167.bin" /><Relationship Id="rId14" Type="http://schemas.openxmlformats.org/officeDocument/2006/relationships/printerSettings" Target="../printerSettings/printerSettings168.bin" /><Relationship Id="rId15" Type="http://schemas.openxmlformats.org/officeDocument/2006/relationships/printerSettings" Target="../printerSettings/printerSettings169.bin" /><Relationship Id="rId16" Type="http://schemas.openxmlformats.org/officeDocument/2006/relationships/printerSettings" Target="../printerSettings/printerSettings170.bin" /><Relationship Id="rId17" Type="http://schemas.openxmlformats.org/officeDocument/2006/relationships/printerSettings" Target="../printerSettings/printerSettings171.bin" /><Relationship Id="rId18" Type="http://schemas.openxmlformats.org/officeDocument/2006/relationships/printerSettings" Target="../printerSettings/printerSettings172.bin" /><Relationship Id="rId19" Type="http://schemas.openxmlformats.org/officeDocument/2006/relationships/printerSettings" Target="../printerSettings/printerSettings173.bin" /><Relationship Id="rId20" Type="http://schemas.openxmlformats.org/officeDocument/2006/relationships/printerSettings" Target="../printerSettings/printerSettings174.bin" /><Relationship Id="rId21" Type="http://schemas.openxmlformats.org/officeDocument/2006/relationships/printerSettings" Target="../printerSettings/printerSettings175.bin" /><Relationship Id="rId22" Type="http://schemas.openxmlformats.org/officeDocument/2006/relationships/printerSettings" Target="../printerSettings/printerSettings176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7.bin" /><Relationship Id="rId2" Type="http://schemas.openxmlformats.org/officeDocument/2006/relationships/printerSettings" Target="../printerSettings/printerSettings178.bin" /><Relationship Id="rId3" Type="http://schemas.openxmlformats.org/officeDocument/2006/relationships/printerSettings" Target="../printerSettings/printerSettings179.bin" /><Relationship Id="rId4" Type="http://schemas.openxmlformats.org/officeDocument/2006/relationships/printerSettings" Target="../printerSettings/printerSettings180.bin" /><Relationship Id="rId5" Type="http://schemas.openxmlformats.org/officeDocument/2006/relationships/printerSettings" Target="../printerSettings/printerSettings181.bin" /><Relationship Id="rId6" Type="http://schemas.openxmlformats.org/officeDocument/2006/relationships/printerSettings" Target="../printerSettings/printerSettings182.bin" /><Relationship Id="rId7" Type="http://schemas.openxmlformats.org/officeDocument/2006/relationships/printerSettings" Target="../printerSettings/printerSettings183.bin" /><Relationship Id="rId8" Type="http://schemas.openxmlformats.org/officeDocument/2006/relationships/printerSettings" Target="../printerSettings/printerSettings184.bin" /><Relationship Id="rId9" Type="http://schemas.openxmlformats.org/officeDocument/2006/relationships/printerSettings" Target="../printerSettings/printerSettings185.bin" /><Relationship Id="rId10" Type="http://schemas.openxmlformats.org/officeDocument/2006/relationships/printerSettings" Target="../printerSettings/printerSettings186.bin" /><Relationship Id="rId11" Type="http://schemas.openxmlformats.org/officeDocument/2006/relationships/printerSettings" Target="../printerSettings/printerSettings187.bin" /><Relationship Id="rId12" Type="http://schemas.openxmlformats.org/officeDocument/2006/relationships/printerSettings" Target="../printerSettings/printerSettings188.bin" /><Relationship Id="rId13" Type="http://schemas.openxmlformats.org/officeDocument/2006/relationships/printerSettings" Target="../printerSettings/printerSettings189.bin" /><Relationship Id="rId14" Type="http://schemas.openxmlformats.org/officeDocument/2006/relationships/printerSettings" Target="../printerSettings/printerSettings190.bin" /><Relationship Id="rId15" Type="http://schemas.openxmlformats.org/officeDocument/2006/relationships/printerSettings" Target="../printerSettings/printerSettings191.bin" /><Relationship Id="rId16" Type="http://schemas.openxmlformats.org/officeDocument/2006/relationships/printerSettings" Target="../printerSettings/printerSettings192.bin" /><Relationship Id="rId17" Type="http://schemas.openxmlformats.org/officeDocument/2006/relationships/printerSettings" Target="../printerSettings/printerSettings193.bin" /><Relationship Id="rId18" Type="http://schemas.openxmlformats.org/officeDocument/2006/relationships/printerSettings" Target="../printerSettings/printerSettings194.bin" /><Relationship Id="rId19" Type="http://schemas.openxmlformats.org/officeDocument/2006/relationships/printerSettings" Target="../printerSettings/printerSettings195.bin" /><Relationship Id="rId20" Type="http://schemas.openxmlformats.org/officeDocument/2006/relationships/printerSettings" Target="../printerSettings/printerSettings196.bin" /><Relationship Id="rId21" Type="http://schemas.openxmlformats.org/officeDocument/2006/relationships/printerSettings" Target="../printerSettings/printerSettings197.bin" /><Relationship Id="rId22" Type="http://schemas.openxmlformats.org/officeDocument/2006/relationships/printerSettings" Target="../printerSettings/printerSettings198.bin" /><Relationship Id="rId23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B22"/>
  <sheetViews>
    <sheetView tabSelected="1" view="pageBreakPreview" zoomScale="85" zoomScaleSheetLayoutView="85" workbookViewId="0">
      <selection activeCell="C10" sqref="C10"/>
    </sheetView>
  </sheetViews>
  <sheetFormatPr defaultRowHeight="13.2"/>
  <cols>
    <col min="1" max="1" width="2.625" style="1" customWidth="1"/>
    <col min="2" max="2" width="10.625" style="2" customWidth="1"/>
    <col min="3" max="16" width="6.625" style="2" customWidth="1"/>
    <col min="17" max="54" width="6.625" style="1" customWidth="1"/>
    <col min="55" max="139" width="9" style="1" customWidth="1"/>
    <col min="140" max="140" width="2.625" style="1" customWidth="1"/>
    <col min="141" max="141" width="10.625" style="1" customWidth="1"/>
    <col min="142" max="189" width="5.625" style="1" customWidth="1"/>
    <col min="190" max="190" width="8.625" style="1" customWidth="1"/>
    <col min="191" max="193" width="5.5" style="1" bestFit="1" customWidth="1"/>
    <col min="194" max="194" width="2.625" style="1" customWidth="1"/>
    <col min="195" max="395" width="9" style="1" customWidth="1"/>
    <col min="396" max="396" width="2.625" style="1" customWidth="1"/>
    <col min="397" max="397" width="10.625" style="1" customWidth="1"/>
    <col min="398" max="445" width="5.625" style="1" customWidth="1"/>
    <col min="446" max="446" width="8.625" style="1" customWidth="1"/>
    <col min="447" max="449" width="5.5" style="1" bestFit="1" customWidth="1"/>
    <col min="450" max="450" width="2.625" style="1" customWidth="1"/>
    <col min="451" max="651" width="9" style="1" customWidth="1"/>
    <col min="652" max="652" width="2.625" style="1" customWidth="1"/>
    <col min="653" max="653" width="10.625" style="1" customWidth="1"/>
    <col min="654" max="701" width="5.625" style="1" customWidth="1"/>
    <col min="702" max="702" width="8.625" style="1" customWidth="1"/>
    <col min="703" max="705" width="5.5" style="1" bestFit="1" customWidth="1"/>
    <col min="706" max="706" width="2.625" style="1" customWidth="1"/>
    <col min="707" max="907" width="9" style="1" customWidth="1"/>
    <col min="908" max="908" width="2.625" style="1" customWidth="1"/>
    <col min="909" max="909" width="10.625" style="1" customWidth="1"/>
    <col min="910" max="957" width="5.625" style="1" customWidth="1"/>
    <col min="958" max="958" width="8.625" style="1" customWidth="1"/>
    <col min="959" max="961" width="5.5" style="1" bestFit="1" customWidth="1"/>
    <col min="962" max="962" width="2.625" style="1" customWidth="1"/>
    <col min="963" max="1163" width="9" style="1" customWidth="1"/>
    <col min="1164" max="1164" width="2.625" style="1" customWidth="1"/>
    <col min="1165" max="1165" width="10.625" style="1" customWidth="1"/>
    <col min="1166" max="1213" width="5.625" style="1" customWidth="1"/>
    <col min="1214" max="1214" width="8.625" style="1" customWidth="1"/>
    <col min="1215" max="1217" width="5.5" style="1" bestFit="1" customWidth="1"/>
    <col min="1218" max="1218" width="2.625" style="1" customWidth="1"/>
    <col min="1219" max="1419" width="9" style="1" customWidth="1"/>
    <col min="1420" max="1420" width="2.625" style="1" customWidth="1"/>
    <col min="1421" max="1421" width="10.625" style="1" customWidth="1"/>
    <col min="1422" max="1469" width="5.625" style="1" customWidth="1"/>
    <col min="1470" max="1470" width="8.625" style="1" customWidth="1"/>
    <col min="1471" max="1473" width="5.5" style="1" bestFit="1" customWidth="1"/>
    <col min="1474" max="1474" width="2.625" style="1" customWidth="1"/>
    <col min="1475" max="1675" width="9" style="1" customWidth="1"/>
    <col min="1676" max="1676" width="2.625" style="1" customWidth="1"/>
    <col min="1677" max="1677" width="10.625" style="1" customWidth="1"/>
    <col min="1678" max="1725" width="5.625" style="1" customWidth="1"/>
    <col min="1726" max="1726" width="8.625" style="1" customWidth="1"/>
    <col min="1727" max="1729" width="5.5" style="1" bestFit="1" customWidth="1"/>
    <col min="1730" max="1730" width="2.625" style="1" customWidth="1"/>
    <col min="1731" max="1931" width="9" style="1" customWidth="1"/>
    <col min="1932" max="1932" width="2.625" style="1" customWidth="1"/>
    <col min="1933" max="1933" width="10.625" style="1" customWidth="1"/>
    <col min="1934" max="1981" width="5.625" style="1" customWidth="1"/>
    <col min="1982" max="1982" width="8.625" style="1" customWidth="1"/>
    <col min="1983" max="1985" width="5.5" style="1" bestFit="1" customWidth="1"/>
    <col min="1986" max="1986" width="2.625" style="1" customWidth="1"/>
    <col min="1987" max="2187" width="9" style="1" customWidth="1"/>
    <col min="2188" max="2188" width="2.625" style="1" customWidth="1"/>
    <col min="2189" max="2189" width="10.625" style="1" customWidth="1"/>
    <col min="2190" max="2237" width="5.625" style="1" customWidth="1"/>
    <col min="2238" max="2238" width="8.625" style="1" customWidth="1"/>
    <col min="2239" max="2241" width="5.5" style="1" bestFit="1" customWidth="1"/>
    <col min="2242" max="2242" width="2.625" style="1" customWidth="1"/>
    <col min="2243" max="2443" width="9" style="1" customWidth="1"/>
    <col min="2444" max="2444" width="2.625" style="1" customWidth="1"/>
    <col min="2445" max="2445" width="10.625" style="1" customWidth="1"/>
    <col min="2446" max="2493" width="5.625" style="1" customWidth="1"/>
    <col min="2494" max="2494" width="8.625" style="1" customWidth="1"/>
    <col min="2495" max="2497" width="5.5" style="1" bestFit="1" customWidth="1"/>
    <col min="2498" max="2498" width="2.625" style="1" customWidth="1"/>
    <col min="2499" max="2699" width="9" style="1" customWidth="1"/>
    <col min="2700" max="2700" width="2.625" style="1" customWidth="1"/>
    <col min="2701" max="2701" width="10.625" style="1" customWidth="1"/>
    <col min="2702" max="2749" width="5.625" style="1" customWidth="1"/>
    <col min="2750" max="2750" width="8.625" style="1" customWidth="1"/>
    <col min="2751" max="2753" width="5.5" style="1" bestFit="1" customWidth="1"/>
    <col min="2754" max="2754" width="2.625" style="1" customWidth="1"/>
    <col min="2755" max="2955" width="9" style="1" customWidth="1"/>
    <col min="2956" max="2956" width="2.625" style="1" customWidth="1"/>
    <col min="2957" max="2957" width="10.625" style="1" customWidth="1"/>
    <col min="2958" max="3005" width="5.625" style="1" customWidth="1"/>
    <col min="3006" max="3006" width="8.625" style="1" customWidth="1"/>
    <col min="3007" max="3009" width="5.5" style="1" bestFit="1" customWidth="1"/>
    <col min="3010" max="3010" width="2.625" style="1" customWidth="1"/>
    <col min="3011" max="3211" width="9" style="1" customWidth="1"/>
    <col min="3212" max="3212" width="2.625" style="1" customWidth="1"/>
    <col min="3213" max="3213" width="10.625" style="1" customWidth="1"/>
    <col min="3214" max="3261" width="5.625" style="1" customWidth="1"/>
    <col min="3262" max="3262" width="8.625" style="1" customWidth="1"/>
    <col min="3263" max="3265" width="5.5" style="1" bestFit="1" customWidth="1"/>
    <col min="3266" max="3266" width="2.625" style="1" customWidth="1"/>
    <col min="3267" max="3467" width="9" style="1" customWidth="1"/>
    <col min="3468" max="3468" width="2.625" style="1" customWidth="1"/>
    <col min="3469" max="3469" width="10.625" style="1" customWidth="1"/>
    <col min="3470" max="3517" width="5.625" style="1" customWidth="1"/>
    <col min="3518" max="3518" width="8.625" style="1" customWidth="1"/>
    <col min="3519" max="3521" width="5.5" style="1" bestFit="1" customWidth="1"/>
    <col min="3522" max="3522" width="2.625" style="1" customWidth="1"/>
    <col min="3523" max="3723" width="9" style="1" customWidth="1"/>
    <col min="3724" max="3724" width="2.625" style="1" customWidth="1"/>
    <col min="3725" max="3725" width="10.625" style="1" customWidth="1"/>
    <col min="3726" max="3773" width="5.625" style="1" customWidth="1"/>
    <col min="3774" max="3774" width="8.625" style="1" customWidth="1"/>
    <col min="3775" max="3777" width="5.5" style="1" bestFit="1" customWidth="1"/>
    <col min="3778" max="3778" width="2.625" style="1" customWidth="1"/>
    <col min="3779" max="3979" width="9" style="1" customWidth="1"/>
    <col min="3980" max="3980" width="2.625" style="1" customWidth="1"/>
    <col min="3981" max="3981" width="10.625" style="1" customWidth="1"/>
    <col min="3982" max="4029" width="5.625" style="1" customWidth="1"/>
    <col min="4030" max="4030" width="8.625" style="1" customWidth="1"/>
    <col min="4031" max="4033" width="5.5" style="1" bestFit="1" customWidth="1"/>
    <col min="4034" max="4034" width="2.625" style="1" customWidth="1"/>
    <col min="4035" max="4235" width="9" style="1" customWidth="1"/>
    <col min="4236" max="4236" width="2.625" style="1" customWidth="1"/>
    <col min="4237" max="4237" width="10.625" style="1" customWidth="1"/>
    <col min="4238" max="4285" width="5.625" style="1" customWidth="1"/>
    <col min="4286" max="4286" width="8.625" style="1" customWidth="1"/>
    <col min="4287" max="4289" width="5.5" style="1" bestFit="1" customWidth="1"/>
    <col min="4290" max="4290" width="2.625" style="1" customWidth="1"/>
    <col min="4291" max="4491" width="9" style="1" customWidth="1"/>
    <col min="4492" max="4492" width="2.625" style="1" customWidth="1"/>
    <col min="4493" max="4493" width="10.625" style="1" customWidth="1"/>
    <col min="4494" max="4541" width="5.625" style="1" customWidth="1"/>
    <col min="4542" max="4542" width="8.625" style="1" customWidth="1"/>
    <col min="4543" max="4545" width="5.5" style="1" bestFit="1" customWidth="1"/>
    <col min="4546" max="4546" width="2.625" style="1" customWidth="1"/>
    <col min="4547" max="4747" width="9" style="1" customWidth="1"/>
    <col min="4748" max="4748" width="2.625" style="1" customWidth="1"/>
    <col min="4749" max="4749" width="10.625" style="1" customWidth="1"/>
    <col min="4750" max="4797" width="5.625" style="1" customWidth="1"/>
    <col min="4798" max="4798" width="8.625" style="1" customWidth="1"/>
    <col min="4799" max="4801" width="5.5" style="1" bestFit="1" customWidth="1"/>
    <col min="4802" max="4802" width="2.625" style="1" customWidth="1"/>
    <col min="4803" max="5003" width="9" style="1" customWidth="1"/>
    <col min="5004" max="5004" width="2.625" style="1" customWidth="1"/>
    <col min="5005" max="5005" width="10.625" style="1" customWidth="1"/>
    <col min="5006" max="5053" width="5.625" style="1" customWidth="1"/>
    <col min="5054" max="5054" width="8.625" style="1" customWidth="1"/>
    <col min="5055" max="5057" width="5.5" style="1" bestFit="1" customWidth="1"/>
    <col min="5058" max="5058" width="2.625" style="1" customWidth="1"/>
    <col min="5059" max="5259" width="9" style="1" customWidth="1"/>
    <col min="5260" max="5260" width="2.625" style="1" customWidth="1"/>
    <col min="5261" max="5261" width="10.625" style="1" customWidth="1"/>
    <col min="5262" max="5309" width="5.625" style="1" customWidth="1"/>
    <col min="5310" max="5310" width="8.625" style="1" customWidth="1"/>
    <col min="5311" max="5313" width="5.5" style="1" bestFit="1" customWidth="1"/>
    <col min="5314" max="5314" width="2.625" style="1" customWidth="1"/>
    <col min="5315" max="5515" width="9" style="1" customWidth="1"/>
    <col min="5516" max="5516" width="2.625" style="1" customWidth="1"/>
    <col min="5517" max="5517" width="10.625" style="1" customWidth="1"/>
    <col min="5518" max="5565" width="5.625" style="1" customWidth="1"/>
    <col min="5566" max="5566" width="8.625" style="1" customWidth="1"/>
    <col min="5567" max="5569" width="5.5" style="1" bestFit="1" customWidth="1"/>
    <col min="5570" max="5570" width="2.625" style="1" customWidth="1"/>
    <col min="5571" max="5771" width="9" style="1" customWidth="1"/>
    <col min="5772" max="5772" width="2.625" style="1" customWidth="1"/>
    <col min="5773" max="5773" width="10.625" style="1" customWidth="1"/>
    <col min="5774" max="5821" width="5.625" style="1" customWidth="1"/>
    <col min="5822" max="5822" width="8.625" style="1" customWidth="1"/>
    <col min="5823" max="5825" width="5.5" style="1" bestFit="1" customWidth="1"/>
    <col min="5826" max="5826" width="2.625" style="1" customWidth="1"/>
    <col min="5827" max="6027" width="9" style="1" customWidth="1"/>
    <col min="6028" max="6028" width="2.625" style="1" customWidth="1"/>
    <col min="6029" max="6029" width="10.625" style="1" customWidth="1"/>
    <col min="6030" max="6077" width="5.625" style="1" customWidth="1"/>
    <col min="6078" max="6078" width="8.625" style="1" customWidth="1"/>
    <col min="6079" max="6081" width="5.5" style="1" bestFit="1" customWidth="1"/>
    <col min="6082" max="6082" width="2.625" style="1" customWidth="1"/>
    <col min="6083" max="6283" width="9" style="1" customWidth="1"/>
    <col min="6284" max="6284" width="2.625" style="1" customWidth="1"/>
    <col min="6285" max="6285" width="10.625" style="1" customWidth="1"/>
    <col min="6286" max="6333" width="5.625" style="1" customWidth="1"/>
    <col min="6334" max="6334" width="8.625" style="1" customWidth="1"/>
    <col min="6335" max="6337" width="5.5" style="1" bestFit="1" customWidth="1"/>
    <col min="6338" max="6338" width="2.625" style="1" customWidth="1"/>
    <col min="6339" max="6539" width="9" style="1" customWidth="1"/>
    <col min="6540" max="6540" width="2.625" style="1" customWidth="1"/>
    <col min="6541" max="6541" width="10.625" style="1" customWidth="1"/>
    <col min="6542" max="6589" width="5.625" style="1" customWidth="1"/>
    <col min="6590" max="6590" width="8.625" style="1" customWidth="1"/>
    <col min="6591" max="6593" width="5.5" style="1" bestFit="1" customWidth="1"/>
    <col min="6594" max="6594" width="2.625" style="1" customWidth="1"/>
    <col min="6595" max="6795" width="9" style="1" customWidth="1"/>
    <col min="6796" max="6796" width="2.625" style="1" customWidth="1"/>
    <col min="6797" max="6797" width="10.625" style="1" customWidth="1"/>
    <col min="6798" max="6845" width="5.625" style="1" customWidth="1"/>
    <col min="6846" max="6846" width="8.625" style="1" customWidth="1"/>
    <col min="6847" max="6849" width="5.5" style="1" bestFit="1" customWidth="1"/>
    <col min="6850" max="6850" width="2.625" style="1" customWidth="1"/>
    <col min="6851" max="7051" width="9" style="1" customWidth="1"/>
    <col min="7052" max="7052" width="2.625" style="1" customWidth="1"/>
    <col min="7053" max="7053" width="10.625" style="1" customWidth="1"/>
    <col min="7054" max="7101" width="5.625" style="1" customWidth="1"/>
    <col min="7102" max="7102" width="8.625" style="1" customWidth="1"/>
    <col min="7103" max="7105" width="5.5" style="1" bestFit="1" customWidth="1"/>
    <col min="7106" max="7106" width="2.625" style="1" customWidth="1"/>
    <col min="7107" max="7307" width="9" style="1" customWidth="1"/>
    <col min="7308" max="7308" width="2.625" style="1" customWidth="1"/>
    <col min="7309" max="7309" width="10.625" style="1" customWidth="1"/>
    <col min="7310" max="7357" width="5.625" style="1" customWidth="1"/>
    <col min="7358" max="7358" width="8.625" style="1" customWidth="1"/>
    <col min="7359" max="7361" width="5.5" style="1" bestFit="1" customWidth="1"/>
    <col min="7362" max="7362" width="2.625" style="1" customWidth="1"/>
    <col min="7363" max="7563" width="9" style="1" customWidth="1"/>
    <col min="7564" max="7564" width="2.625" style="1" customWidth="1"/>
    <col min="7565" max="7565" width="10.625" style="1" customWidth="1"/>
    <col min="7566" max="7613" width="5.625" style="1" customWidth="1"/>
    <col min="7614" max="7614" width="8.625" style="1" customWidth="1"/>
    <col min="7615" max="7617" width="5.5" style="1" bestFit="1" customWidth="1"/>
    <col min="7618" max="7618" width="2.625" style="1" customWidth="1"/>
    <col min="7619" max="7819" width="9" style="1" customWidth="1"/>
    <col min="7820" max="7820" width="2.625" style="1" customWidth="1"/>
    <col min="7821" max="7821" width="10.625" style="1" customWidth="1"/>
    <col min="7822" max="7869" width="5.625" style="1" customWidth="1"/>
    <col min="7870" max="7870" width="8.625" style="1" customWidth="1"/>
    <col min="7871" max="7873" width="5.5" style="1" bestFit="1" customWidth="1"/>
    <col min="7874" max="7874" width="2.625" style="1" customWidth="1"/>
    <col min="7875" max="8075" width="9" style="1" customWidth="1"/>
    <col min="8076" max="8076" width="2.625" style="1" customWidth="1"/>
    <col min="8077" max="8077" width="10.625" style="1" customWidth="1"/>
    <col min="8078" max="8125" width="5.625" style="1" customWidth="1"/>
    <col min="8126" max="8126" width="8.625" style="1" customWidth="1"/>
    <col min="8127" max="8129" width="5.5" style="1" bestFit="1" customWidth="1"/>
    <col min="8130" max="8130" width="2.625" style="1" customWidth="1"/>
    <col min="8131" max="8331" width="9" style="1" customWidth="1"/>
    <col min="8332" max="8332" width="2.625" style="1" customWidth="1"/>
    <col min="8333" max="8333" width="10.625" style="1" customWidth="1"/>
    <col min="8334" max="8381" width="5.625" style="1" customWidth="1"/>
    <col min="8382" max="8382" width="8.625" style="1" customWidth="1"/>
    <col min="8383" max="8385" width="5.5" style="1" bestFit="1" customWidth="1"/>
    <col min="8386" max="8386" width="2.625" style="1" customWidth="1"/>
    <col min="8387" max="8587" width="9" style="1" customWidth="1"/>
    <col min="8588" max="8588" width="2.625" style="1" customWidth="1"/>
    <col min="8589" max="8589" width="10.625" style="1" customWidth="1"/>
    <col min="8590" max="8637" width="5.625" style="1" customWidth="1"/>
    <col min="8638" max="8638" width="8.625" style="1" customWidth="1"/>
    <col min="8639" max="8641" width="5.5" style="1" bestFit="1" customWidth="1"/>
    <col min="8642" max="8642" width="2.625" style="1" customWidth="1"/>
    <col min="8643" max="8843" width="9" style="1" customWidth="1"/>
    <col min="8844" max="8844" width="2.625" style="1" customWidth="1"/>
    <col min="8845" max="8845" width="10.625" style="1" customWidth="1"/>
    <col min="8846" max="8893" width="5.625" style="1" customWidth="1"/>
    <col min="8894" max="8894" width="8.625" style="1" customWidth="1"/>
    <col min="8895" max="8897" width="5.5" style="1" bestFit="1" customWidth="1"/>
    <col min="8898" max="8898" width="2.625" style="1" customWidth="1"/>
    <col min="8899" max="9099" width="9" style="1" customWidth="1"/>
    <col min="9100" max="9100" width="2.625" style="1" customWidth="1"/>
    <col min="9101" max="9101" width="10.625" style="1" customWidth="1"/>
    <col min="9102" max="9149" width="5.625" style="1" customWidth="1"/>
    <col min="9150" max="9150" width="8.625" style="1" customWidth="1"/>
    <col min="9151" max="9153" width="5.5" style="1" bestFit="1" customWidth="1"/>
    <col min="9154" max="9154" width="2.625" style="1" customWidth="1"/>
    <col min="9155" max="9355" width="9" style="1" customWidth="1"/>
    <col min="9356" max="9356" width="2.625" style="1" customWidth="1"/>
    <col min="9357" max="9357" width="10.625" style="1" customWidth="1"/>
    <col min="9358" max="9405" width="5.625" style="1" customWidth="1"/>
    <col min="9406" max="9406" width="8.625" style="1" customWidth="1"/>
    <col min="9407" max="9409" width="5.5" style="1" bestFit="1" customWidth="1"/>
    <col min="9410" max="9410" width="2.625" style="1" customWidth="1"/>
    <col min="9411" max="9611" width="9" style="1" customWidth="1"/>
    <col min="9612" max="9612" width="2.625" style="1" customWidth="1"/>
    <col min="9613" max="9613" width="10.625" style="1" customWidth="1"/>
    <col min="9614" max="9661" width="5.625" style="1" customWidth="1"/>
    <col min="9662" max="9662" width="8.625" style="1" customWidth="1"/>
    <col min="9663" max="9665" width="5.5" style="1" bestFit="1" customWidth="1"/>
    <col min="9666" max="9666" width="2.625" style="1" customWidth="1"/>
    <col min="9667" max="9867" width="9" style="1" customWidth="1"/>
    <col min="9868" max="9868" width="2.625" style="1" customWidth="1"/>
    <col min="9869" max="9869" width="10.625" style="1" customWidth="1"/>
    <col min="9870" max="9917" width="5.625" style="1" customWidth="1"/>
    <col min="9918" max="9918" width="8.625" style="1" customWidth="1"/>
    <col min="9919" max="9921" width="5.5" style="1" bestFit="1" customWidth="1"/>
    <col min="9922" max="9922" width="2.625" style="1" customWidth="1"/>
    <col min="9923" max="10123" width="9" style="1" customWidth="1"/>
    <col min="10124" max="10124" width="2.625" style="1" customWidth="1"/>
    <col min="10125" max="10125" width="10.625" style="1" customWidth="1"/>
    <col min="10126" max="10173" width="5.625" style="1" customWidth="1"/>
    <col min="10174" max="10174" width="8.625" style="1" customWidth="1"/>
    <col min="10175" max="10177" width="5.5" style="1" bestFit="1" customWidth="1"/>
    <col min="10178" max="10178" width="2.625" style="1" customWidth="1"/>
    <col min="10179" max="10379" width="9" style="1" customWidth="1"/>
    <col min="10380" max="10380" width="2.625" style="1" customWidth="1"/>
    <col min="10381" max="10381" width="10.625" style="1" customWidth="1"/>
    <col min="10382" max="10429" width="5.625" style="1" customWidth="1"/>
    <col min="10430" max="10430" width="8.625" style="1" customWidth="1"/>
    <col min="10431" max="10433" width="5.5" style="1" bestFit="1" customWidth="1"/>
    <col min="10434" max="10434" width="2.625" style="1" customWidth="1"/>
    <col min="10435" max="10635" width="9" style="1" customWidth="1"/>
    <col min="10636" max="10636" width="2.625" style="1" customWidth="1"/>
    <col min="10637" max="10637" width="10.625" style="1" customWidth="1"/>
    <col min="10638" max="10685" width="5.625" style="1" customWidth="1"/>
    <col min="10686" max="10686" width="8.625" style="1" customWidth="1"/>
    <col min="10687" max="10689" width="5.5" style="1" bestFit="1" customWidth="1"/>
    <col min="10690" max="10690" width="2.625" style="1" customWidth="1"/>
    <col min="10691" max="10891" width="9" style="1" customWidth="1"/>
    <col min="10892" max="10892" width="2.625" style="1" customWidth="1"/>
    <col min="10893" max="10893" width="10.625" style="1" customWidth="1"/>
    <col min="10894" max="10941" width="5.625" style="1" customWidth="1"/>
    <col min="10942" max="10942" width="8.625" style="1" customWidth="1"/>
    <col min="10943" max="10945" width="5.5" style="1" bestFit="1" customWidth="1"/>
    <col min="10946" max="10946" width="2.625" style="1" customWidth="1"/>
    <col min="10947" max="11147" width="9" style="1" customWidth="1"/>
    <col min="11148" max="11148" width="2.625" style="1" customWidth="1"/>
    <col min="11149" max="11149" width="10.625" style="1" customWidth="1"/>
    <col min="11150" max="11197" width="5.625" style="1" customWidth="1"/>
    <col min="11198" max="11198" width="8.625" style="1" customWidth="1"/>
    <col min="11199" max="11201" width="5.5" style="1" bestFit="1" customWidth="1"/>
    <col min="11202" max="11202" width="2.625" style="1" customWidth="1"/>
    <col min="11203" max="11403" width="9" style="1" customWidth="1"/>
    <col min="11404" max="11404" width="2.625" style="1" customWidth="1"/>
    <col min="11405" max="11405" width="10.625" style="1" customWidth="1"/>
    <col min="11406" max="11453" width="5.625" style="1" customWidth="1"/>
    <col min="11454" max="11454" width="8.625" style="1" customWidth="1"/>
    <col min="11455" max="11457" width="5.5" style="1" bestFit="1" customWidth="1"/>
    <col min="11458" max="11458" width="2.625" style="1" customWidth="1"/>
    <col min="11459" max="11659" width="9" style="1" customWidth="1"/>
    <col min="11660" max="11660" width="2.625" style="1" customWidth="1"/>
    <col min="11661" max="11661" width="10.625" style="1" customWidth="1"/>
    <col min="11662" max="11709" width="5.625" style="1" customWidth="1"/>
    <col min="11710" max="11710" width="8.625" style="1" customWidth="1"/>
    <col min="11711" max="11713" width="5.5" style="1" bestFit="1" customWidth="1"/>
    <col min="11714" max="11714" width="2.625" style="1" customWidth="1"/>
    <col min="11715" max="11915" width="9" style="1" customWidth="1"/>
    <col min="11916" max="11916" width="2.625" style="1" customWidth="1"/>
    <col min="11917" max="11917" width="10.625" style="1" customWidth="1"/>
    <col min="11918" max="11965" width="5.625" style="1" customWidth="1"/>
    <col min="11966" max="11966" width="8.625" style="1" customWidth="1"/>
    <col min="11967" max="11969" width="5.5" style="1" bestFit="1" customWidth="1"/>
    <col min="11970" max="11970" width="2.625" style="1" customWidth="1"/>
    <col min="11971" max="12171" width="9" style="1" customWidth="1"/>
    <col min="12172" max="12172" width="2.625" style="1" customWidth="1"/>
    <col min="12173" max="12173" width="10.625" style="1" customWidth="1"/>
    <col min="12174" max="12221" width="5.625" style="1" customWidth="1"/>
    <col min="12222" max="12222" width="8.625" style="1" customWidth="1"/>
    <col min="12223" max="12225" width="5.5" style="1" bestFit="1" customWidth="1"/>
    <col min="12226" max="12226" width="2.625" style="1" customWidth="1"/>
    <col min="12227" max="12427" width="9" style="1" customWidth="1"/>
    <col min="12428" max="12428" width="2.625" style="1" customWidth="1"/>
    <col min="12429" max="12429" width="10.625" style="1" customWidth="1"/>
    <col min="12430" max="12477" width="5.625" style="1" customWidth="1"/>
    <col min="12478" max="12478" width="8.625" style="1" customWidth="1"/>
    <col min="12479" max="12481" width="5.5" style="1" bestFit="1" customWidth="1"/>
    <col min="12482" max="12482" width="2.625" style="1" customWidth="1"/>
    <col min="12483" max="12683" width="9" style="1" customWidth="1"/>
    <col min="12684" max="12684" width="2.625" style="1" customWidth="1"/>
    <col min="12685" max="12685" width="10.625" style="1" customWidth="1"/>
    <col min="12686" max="12733" width="5.625" style="1" customWidth="1"/>
    <col min="12734" max="12734" width="8.625" style="1" customWidth="1"/>
    <col min="12735" max="12737" width="5.5" style="1" bestFit="1" customWidth="1"/>
    <col min="12738" max="12738" width="2.625" style="1" customWidth="1"/>
    <col min="12739" max="12939" width="9" style="1" customWidth="1"/>
    <col min="12940" max="12940" width="2.625" style="1" customWidth="1"/>
    <col min="12941" max="12941" width="10.625" style="1" customWidth="1"/>
    <col min="12942" max="12989" width="5.625" style="1" customWidth="1"/>
    <col min="12990" max="12990" width="8.625" style="1" customWidth="1"/>
    <col min="12991" max="12993" width="5.5" style="1" bestFit="1" customWidth="1"/>
    <col min="12994" max="12994" width="2.625" style="1" customWidth="1"/>
    <col min="12995" max="13195" width="9" style="1" customWidth="1"/>
    <col min="13196" max="13196" width="2.625" style="1" customWidth="1"/>
    <col min="13197" max="13197" width="10.625" style="1" customWidth="1"/>
    <col min="13198" max="13245" width="5.625" style="1" customWidth="1"/>
    <col min="13246" max="13246" width="8.625" style="1" customWidth="1"/>
    <col min="13247" max="13249" width="5.5" style="1" bestFit="1" customWidth="1"/>
    <col min="13250" max="13250" width="2.625" style="1" customWidth="1"/>
    <col min="13251" max="13451" width="9" style="1" customWidth="1"/>
    <col min="13452" max="13452" width="2.625" style="1" customWidth="1"/>
    <col min="13453" max="13453" width="10.625" style="1" customWidth="1"/>
    <col min="13454" max="13501" width="5.625" style="1" customWidth="1"/>
    <col min="13502" max="13502" width="8.625" style="1" customWidth="1"/>
    <col min="13503" max="13505" width="5.5" style="1" bestFit="1" customWidth="1"/>
    <col min="13506" max="13506" width="2.625" style="1" customWidth="1"/>
    <col min="13507" max="13707" width="9" style="1" customWidth="1"/>
    <col min="13708" max="13708" width="2.625" style="1" customWidth="1"/>
    <col min="13709" max="13709" width="10.625" style="1" customWidth="1"/>
    <col min="13710" max="13757" width="5.625" style="1" customWidth="1"/>
    <col min="13758" max="13758" width="8.625" style="1" customWidth="1"/>
    <col min="13759" max="13761" width="5.5" style="1" bestFit="1" customWidth="1"/>
    <col min="13762" max="13762" width="2.625" style="1" customWidth="1"/>
    <col min="13763" max="13963" width="9" style="1" customWidth="1"/>
    <col min="13964" max="13964" width="2.625" style="1" customWidth="1"/>
    <col min="13965" max="13965" width="10.625" style="1" customWidth="1"/>
    <col min="13966" max="14013" width="5.625" style="1" customWidth="1"/>
    <col min="14014" max="14014" width="8.625" style="1" customWidth="1"/>
    <col min="14015" max="14017" width="5.5" style="1" bestFit="1" customWidth="1"/>
    <col min="14018" max="14018" width="2.625" style="1" customWidth="1"/>
    <col min="14019" max="14219" width="9" style="1" customWidth="1"/>
    <col min="14220" max="14220" width="2.625" style="1" customWidth="1"/>
    <col min="14221" max="14221" width="10.625" style="1" customWidth="1"/>
    <col min="14222" max="14269" width="5.625" style="1" customWidth="1"/>
    <col min="14270" max="14270" width="8.625" style="1" customWidth="1"/>
    <col min="14271" max="14273" width="5.5" style="1" bestFit="1" customWidth="1"/>
    <col min="14274" max="14274" width="2.625" style="1" customWidth="1"/>
    <col min="14275" max="14475" width="9" style="1" customWidth="1"/>
    <col min="14476" max="14476" width="2.625" style="1" customWidth="1"/>
    <col min="14477" max="14477" width="10.625" style="1" customWidth="1"/>
    <col min="14478" max="14525" width="5.625" style="1" customWidth="1"/>
    <col min="14526" max="14526" width="8.625" style="1" customWidth="1"/>
    <col min="14527" max="14529" width="5.5" style="1" bestFit="1" customWidth="1"/>
    <col min="14530" max="14530" width="2.625" style="1" customWidth="1"/>
    <col min="14531" max="14731" width="9" style="1" customWidth="1"/>
    <col min="14732" max="14732" width="2.625" style="1" customWidth="1"/>
    <col min="14733" max="14733" width="10.625" style="1" customWidth="1"/>
    <col min="14734" max="14781" width="5.625" style="1" customWidth="1"/>
    <col min="14782" max="14782" width="8.625" style="1" customWidth="1"/>
    <col min="14783" max="14785" width="5.5" style="1" bestFit="1" customWidth="1"/>
    <col min="14786" max="14786" width="2.625" style="1" customWidth="1"/>
    <col min="14787" max="14987" width="9" style="1" customWidth="1"/>
    <col min="14988" max="14988" width="2.625" style="1" customWidth="1"/>
    <col min="14989" max="14989" width="10.625" style="1" customWidth="1"/>
    <col min="14990" max="15037" width="5.625" style="1" customWidth="1"/>
    <col min="15038" max="15038" width="8.625" style="1" customWidth="1"/>
    <col min="15039" max="15041" width="5.5" style="1" bestFit="1" customWidth="1"/>
    <col min="15042" max="15042" width="2.625" style="1" customWidth="1"/>
    <col min="15043" max="15243" width="9" style="1" customWidth="1"/>
    <col min="15244" max="15244" width="2.625" style="1" customWidth="1"/>
    <col min="15245" max="15245" width="10.625" style="1" customWidth="1"/>
    <col min="15246" max="15293" width="5.625" style="1" customWidth="1"/>
    <col min="15294" max="15294" width="8.625" style="1" customWidth="1"/>
    <col min="15295" max="15297" width="5.5" style="1" bestFit="1" customWidth="1"/>
    <col min="15298" max="15298" width="2.625" style="1" customWidth="1"/>
    <col min="15299" max="15499" width="9" style="1" customWidth="1"/>
    <col min="15500" max="15500" width="2.625" style="1" customWidth="1"/>
    <col min="15501" max="15501" width="10.625" style="1" customWidth="1"/>
    <col min="15502" max="15549" width="5.625" style="1" customWidth="1"/>
    <col min="15550" max="15550" width="8.625" style="1" customWidth="1"/>
    <col min="15551" max="15553" width="5.5" style="1" bestFit="1" customWidth="1"/>
    <col min="15554" max="15554" width="2.625" style="1" customWidth="1"/>
    <col min="15555" max="15755" width="9" style="1" customWidth="1"/>
    <col min="15756" max="15756" width="2.625" style="1" customWidth="1"/>
    <col min="15757" max="15757" width="10.625" style="1" customWidth="1"/>
    <col min="15758" max="15805" width="5.625" style="1" customWidth="1"/>
    <col min="15806" max="15806" width="8.625" style="1" customWidth="1"/>
    <col min="15807" max="15809" width="5.5" style="1" bestFit="1" customWidth="1"/>
    <col min="15810" max="15810" width="2.625" style="1" customWidth="1"/>
    <col min="15811" max="16011" width="9" style="1" customWidth="1"/>
    <col min="16012" max="16012" width="2.625" style="1" customWidth="1"/>
    <col min="16013" max="16013" width="10.625" style="1" customWidth="1"/>
    <col min="16014" max="16061" width="5.625" style="1" customWidth="1"/>
    <col min="16062" max="16062" width="8.625" style="1" customWidth="1"/>
    <col min="16063" max="16065" width="5.5" style="1" bestFit="1" customWidth="1"/>
    <col min="16066" max="16066" width="2.625" style="1" customWidth="1"/>
    <col min="16067" max="16384" width="9" style="1" customWidth="1"/>
  </cols>
  <sheetData>
    <row r="1" spans="1:54" s="3" customFormat="1" ht="30" customHeight="1">
      <c r="A1" s="5" t="s">
        <v>296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54" s="3" customFormat="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54" s="4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2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12" t="s">
        <v>150</v>
      </c>
    </row>
    <row r="4" spans="1:54" s="4" customFormat="1" ht="30" customHeight="1">
      <c r="A4" s="4"/>
      <c r="B4" s="6" t="s">
        <v>216</v>
      </c>
      <c r="C4" s="9" t="s">
        <v>294</v>
      </c>
      <c r="D4" s="10"/>
      <c r="E4" s="10"/>
      <c r="F4" s="10"/>
      <c r="G4" s="9" t="s">
        <v>293</v>
      </c>
      <c r="H4" s="10"/>
      <c r="I4" s="10"/>
      <c r="J4" s="10"/>
      <c r="K4" s="9" t="s">
        <v>291</v>
      </c>
      <c r="L4" s="10"/>
      <c r="M4" s="10"/>
      <c r="N4" s="10"/>
      <c r="O4" s="9" t="s">
        <v>1</v>
      </c>
      <c r="P4" s="10"/>
      <c r="Q4" s="10"/>
      <c r="R4" s="10"/>
      <c r="S4" s="9" t="s">
        <v>289</v>
      </c>
      <c r="T4" s="10"/>
      <c r="U4" s="10"/>
      <c r="V4" s="10"/>
      <c r="W4" s="9" t="s">
        <v>287</v>
      </c>
      <c r="X4" s="10"/>
      <c r="Y4" s="10"/>
      <c r="Z4" s="10"/>
      <c r="AA4" s="9" t="s">
        <v>286</v>
      </c>
      <c r="AB4" s="10"/>
      <c r="AC4" s="10"/>
      <c r="AD4" s="10"/>
      <c r="AE4" s="9" t="s">
        <v>125</v>
      </c>
      <c r="AF4" s="10"/>
      <c r="AG4" s="10"/>
      <c r="AH4" s="10"/>
      <c r="AI4" s="9" t="s">
        <v>285</v>
      </c>
      <c r="AJ4" s="10"/>
      <c r="AK4" s="10"/>
      <c r="AL4" s="10"/>
      <c r="AM4" s="9" t="s">
        <v>284</v>
      </c>
      <c r="AN4" s="10"/>
      <c r="AO4" s="10"/>
      <c r="AP4" s="10"/>
      <c r="AQ4" s="9" t="s">
        <v>27</v>
      </c>
      <c r="AR4" s="10"/>
      <c r="AS4" s="10"/>
      <c r="AT4" s="10"/>
      <c r="AU4" s="9" t="s">
        <v>99</v>
      </c>
      <c r="AV4" s="10"/>
      <c r="AW4" s="10"/>
      <c r="AX4" s="10"/>
      <c r="AY4" s="14" t="s">
        <v>184</v>
      </c>
      <c r="AZ4" s="14"/>
      <c r="BA4" s="14"/>
      <c r="BB4" s="14"/>
    </row>
    <row r="5" spans="1:54" s="4" customFormat="1" ht="15" customHeight="1">
      <c r="A5" s="4"/>
      <c r="B5" s="7"/>
      <c r="C5" s="10" t="s">
        <v>283</v>
      </c>
      <c r="D5" s="10"/>
      <c r="E5" s="10" t="s">
        <v>282</v>
      </c>
      <c r="F5" s="10"/>
      <c r="G5" s="10" t="s">
        <v>283</v>
      </c>
      <c r="H5" s="10"/>
      <c r="I5" s="10" t="s">
        <v>282</v>
      </c>
      <c r="J5" s="10"/>
      <c r="K5" s="10" t="s">
        <v>283</v>
      </c>
      <c r="L5" s="10"/>
      <c r="M5" s="10" t="s">
        <v>282</v>
      </c>
      <c r="N5" s="10"/>
      <c r="O5" s="10" t="s">
        <v>283</v>
      </c>
      <c r="P5" s="10"/>
      <c r="Q5" s="10" t="s">
        <v>282</v>
      </c>
      <c r="R5" s="10"/>
      <c r="S5" s="10" t="s">
        <v>283</v>
      </c>
      <c r="T5" s="10"/>
      <c r="U5" s="10" t="s">
        <v>282</v>
      </c>
      <c r="V5" s="10"/>
      <c r="W5" s="10" t="s">
        <v>283</v>
      </c>
      <c r="X5" s="10"/>
      <c r="Y5" s="10" t="s">
        <v>282</v>
      </c>
      <c r="Z5" s="10"/>
      <c r="AA5" s="10" t="s">
        <v>283</v>
      </c>
      <c r="AB5" s="10"/>
      <c r="AC5" s="10" t="s">
        <v>282</v>
      </c>
      <c r="AD5" s="10"/>
      <c r="AE5" s="10" t="s">
        <v>283</v>
      </c>
      <c r="AF5" s="10"/>
      <c r="AG5" s="10" t="s">
        <v>282</v>
      </c>
      <c r="AH5" s="10"/>
      <c r="AI5" s="10" t="s">
        <v>283</v>
      </c>
      <c r="AJ5" s="10"/>
      <c r="AK5" s="10" t="s">
        <v>282</v>
      </c>
      <c r="AL5" s="10"/>
      <c r="AM5" s="10" t="s">
        <v>283</v>
      </c>
      <c r="AN5" s="10"/>
      <c r="AO5" s="10" t="s">
        <v>282</v>
      </c>
      <c r="AP5" s="10"/>
      <c r="AQ5" s="10" t="s">
        <v>283</v>
      </c>
      <c r="AR5" s="10"/>
      <c r="AS5" s="10" t="s">
        <v>282</v>
      </c>
      <c r="AT5" s="10"/>
      <c r="AU5" s="10" t="s">
        <v>283</v>
      </c>
      <c r="AV5" s="10"/>
      <c r="AW5" s="10" t="s">
        <v>282</v>
      </c>
      <c r="AX5" s="10"/>
      <c r="AY5" s="10" t="s">
        <v>283</v>
      </c>
      <c r="AZ5" s="10"/>
      <c r="BA5" s="10" t="s">
        <v>282</v>
      </c>
      <c r="BB5" s="10"/>
    </row>
    <row r="6" spans="1:54" s="4" customFormat="1" ht="30" customHeight="1">
      <c r="A6" s="4"/>
      <c r="B6" s="7"/>
      <c r="C6" s="10" t="s">
        <v>258</v>
      </c>
      <c r="D6" s="10" t="s">
        <v>280</v>
      </c>
      <c r="E6" s="10" t="s">
        <v>258</v>
      </c>
      <c r="F6" s="10" t="s">
        <v>280</v>
      </c>
      <c r="G6" s="10" t="s">
        <v>258</v>
      </c>
      <c r="H6" s="10" t="s">
        <v>280</v>
      </c>
      <c r="I6" s="10" t="s">
        <v>258</v>
      </c>
      <c r="J6" s="10" t="s">
        <v>280</v>
      </c>
      <c r="K6" s="10" t="s">
        <v>258</v>
      </c>
      <c r="L6" s="10" t="s">
        <v>280</v>
      </c>
      <c r="M6" s="10" t="s">
        <v>258</v>
      </c>
      <c r="N6" s="10" t="s">
        <v>280</v>
      </c>
      <c r="O6" s="10" t="s">
        <v>258</v>
      </c>
      <c r="P6" s="10" t="s">
        <v>280</v>
      </c>
      <c r="Q6" s="10" t="s">
        <v>258</v>
      </c>
      <c r="R6" s="10" t="s">
        <v>280</v>
      </c>
      <c r="S6" s="10" t="s">
        <v>258</v>
      </c>
      <c r="T6" s="10" t="s">
        <v>280</v>
      </c>
      <c r="U6" s="10" t="s">
        <v>258</v>
      </c>
      <c r="V6" s="10" t="s">
        <v>280</v>
      </c>
      <c r="W6" s="10" t="s">
        <v>258</v>
      </c>
      <c r="X6" s="10" t="s">
        <v>280</v>
      </c>
      <c r="Y6" s="10" t="s">
        <v>258</v>
      </c>
      <c r="Z6" s="10" t="s">
        <v>280</v>
      </c>
      <c r="AA6" s="10" t="s">
        <v>258</v>
      </c>
      <c r="AB6" s="10" t="s">
        <v>280</v>
      </c>
      <c r="AC6" s="10" t="s">
        <v>258</v>
      </c>
      <c r="AD6" s="10" t="s">
        <v>280</v>
      </c>
      <c r="AE6" s="10" t="s">
        <v>258</v>
      </c>
      <c r="AF6" s="10" t="s">
        <v>280</v>
      </c>
      <c r="AG6" s="10" t="s">
        <v>258</v>
      </c>
      <c r="AH6" s="10" t="s">
        <v>280</v>
      </c>
      <c r="AI6" s="10" t="s">
        <v>258</v>
      </c>
      <c r="AJ6" s="10" t="s">
        <v>280</v>
      </c>
      <c r="AK6" s="10" t="s">
        <v>258</v>
      </c>
      <c r="AL6" s="10" t="s">
        <v>280</v>
      </c>
      <c r="AM6" s="10" t="s">
        <v>258</v>
      </c>
      <c r="AN6" s="10" t="s">
        <v>280</v>
      </c>
      <c r="AO6" s="10" t="s">
        <v>258</v>
      </c>
      <c r="AP6" s="10" t="s">
        <v>280</v>
      </c>
      <c r="AQ6" s="10" t="s">
        <v>258</v>
      </c>
      <c r="AR6" s="10" t="s">
        <v>280</v>
      </c>
      <c r="AS6" s="10" t="s">
        <v>258</v>
      </c>
      <c r="AT6" s="10" t="s">
        <v>280</v>
      </c>
      <c r="AU6" s="10" t="s">
        <v>258</v>
      </c>
      <c r="AV6" s="10" t="s">
        <v>280</v>
      </c>
      <c r="AW6" s="10" t="s">
        <v>258</v>
      </c>
      <c r="AX6" s="10" t="s">
        <v>280</v>
      </c>
      <c r="AY6" s="10" t="s">
        <v>258</v>
      </c>
      <c r="AZ6" s="10" t="s">
        <v>280</v>
      </c>
      <c r="BA6" s="10" t="s">
        <v>258</v>
      </c>
      <c r="BB6" s="10" t="s">
        <v>280</v>
      </c>
    </row>
    <row r="7" spans="1:54" s="4" customFormat="1" ht="30" customHeight="1">
      <c r="A7" s="4"/>
      <c r="B7" s="8" t="s">
        <v>47</v>
      </c>
      <c r="C7" s="11">
        <v>770</v>
      </c>
      <c r="D7" s="11">
        <v>28</v>
      </c>
      <c r="E7" s="11">
        <v>18</v>
      </c>
      <c r="F7" s="11">
        <v>3</v>
      </c>
      <c r="G7" s="11">
        <v>740</v>
      </c>
      <c r="H7" s="11">
        <v>27</v>
      </c>
      <c r="I7" s="11">
        <v>11</v>
      </c>
      <c r="J7" s="11">
        <v>2</v>
      </c>
      <c r="K7" s="11">
        <v>484</v>
      </c>
      <c r="L7" s="11">
        <v>17</v>
      </c>
      <c r="M7" s="11">
        <v>15</v>
      </c>
      <c r="N7" s="11">
        <v>2</v>
      </c>
      <c r="O7" s="11">
        <v>559</v>
      </c>
      <c r="P7" s="11">
        <v>20</v>
      </c>
      <c r="Q7" s="11">
        <v>7</v>
      </c>
      <c r="R7" s="11">
        <v>2</v>
      </c>
      <c r="S7" s="11">
        <v>783</v>
      </c>
      <c r="T7" s="11">
        <v>27</v>
      </c>
      <c r="U7" s="11">
        <v>7</v>
      </c>
      <c r="V7" s="11">
        <v>2</v>
      </c>
      <c r="W7" s="11">
        <v>522</v>
      </c>
      <c r="X7" s="11">
        <v>19</v>
      </c>
      <c r="Y7" s="11">
        <v>10</v>
      </c>
      <c r="Z7" s="11">
        <v>2</v>
      </c>
      <c r="AA7" s="11">
        <v>957</v>
      </c>
      <c r="AB7" s="11">
        <v>30</v>
      </c>
      <c r="AC7" s="11">
        <v>6</v>
      </c>
      <c r="AD7" s="11">
        <v>2</v>
      </c>
      <c r="AE7" s="13">
        <v>390</v>
      </c>
      <c r="AF7" s="13">
        <v>15</v>
      </c>
      <c r="AG7" s="13">
        <v>5</v>
      </c>
      <c r="AH7" s="13">
        <v>2</v>
      </c>
      <c r="AI7" s="13">
        <v>450</v>
      </c>
      <c r="AJ7" s="13">
        <v>17</v>
      </c>
      <c r="AK7" s="13">
        <v>11</v>
      </c>
      <c r="AL7" s="13">
        <v>2</v>
      </c>
      <c r="AM7" s="13">
        <v>754</v>
      </c>
      <c r="AN7" s="13">
        <v>26</v>
      </c>
      <c r="AO7" s="13">
        <v>8</v>
      </c>
      <c r="AP7" s="13">
        <v>2</v>
      </c>
      <c r="AQ7" s="13">
        <v>327</v>
      </c>
      <c r="AR7" s="13">
        <v>12</v>
      </c>
      <c r="AS7" s="13">
        <v>4</v>
      </c>
      <c r="AT7" s="13">
        <v>1</v>
      </c>
      <c r="AU7" s="13">
        <v>601</v>
      </c>
      <c r="AV7" s="13">
        <v>20</v>
      </c>
      <c r="AW7" s="13">
        <v>4</v>
      </c>
      <c r="AX7" s="13">
        <v>1</v>
      </c>
      <c r="AY7" s="15">
        <v>7337</v>
      </c>
      <c r="AZ7" s="16">
        <v>258</v>
      </c>
      <c r="BA7" s="16">
        <v>106</v>
      </c>
      <c r="BB7" s="16">
        <v>23</v>
      </c>
    </row>
    <row r="8" spans="1:54" s="4" customFormat="1" ht="30" customHeight="1">
      <c r="A8" s="4"/>
      <c r="B8" s="8" t="s">
        <v>50</v>
      </c>
      <c r="C8" s="11">
        <v>734</v>
      </c>
      <c r="D8" s="11">
        <v>26</v>
      </c>
      <c r="E8" s="11">
        <v>18</v>
      </c>
      <c r="F8" s="11">
        <v>3</v>
      </c>
      <c r="G8" s="11">
        <v>751</v>
      </c>
      <c r="H8" s="11">
        <v>28</v>
      </c>
      <c r="I8" s="11">
        <v>14</v>
      </c>
      <c r="J8" s="11">
        <v>3</v>
      </c>
      <c r="K8" s="11">
        <v>514</v>
      </c>
      <c r="L8" s="11">
        <v>19</v>
      </c>
      <c r="M8" s="11">
        <v>18</v>
      </c>
      <c r="N8" s="11">
        <v>4</v>
      </c>
      <c r="O8" s="11">
        <v>556</v>
      </c>
      <c r="P8" s="11">
        <v>20</v>
      </c>
      <c r="Q8" s="11">
        <v>7</v>
      </c>
      <c r="R8" s="11">
        <v>2</v>
      </c>
      <c r="S8" s="11">
        <v>789</v>
      </c>
      <c r="T8" s="11">
        <v>27</v>
      </c>
      <c r="U8" s="11">
        <v>5</v>
      </c>
      <c r="V8" s="11">
        <v>2</v>
      </c>
      <c r="W8" s="11">
        <v>495</v>
      </c>
      <c r="X8" s="11">
        <v>18</v>
      </c>
      <c r="Y8" s="11">
        <v>9</v>
      </c>
      <c r="Z8" s="11">
        <v>2</v>
      </c>
      <c r="AA8" s="11">
        <v>923</v>
      </c>
      <c r="AB8" s="11">
        <v>30</v>
      </c>
      <c r="AC8" s="11">
        <v>4</v>
      </c>
      <c r="AD8" s="11">
        <v>2</v>
      </c>
      <c r="AE8" s="13">
        <v>383</v>
      </c>
      <c r="AF8" s="13">
        <v>15</v>
      </c>
      <c r="AG8" s="13">
        <v>5</v>
      </c>
      <c r="AH8" s="13">
        <v>2</v>
      </c>
      <c r="AI8" s="13">
        <v>487</v>
      </c>
      <c r="AJ8" s="13">
        <v>18</v>
      </c>
      <c r="AK8" s="13">
        <v>8</v>
      </c>
      <c r="AL8" s="13">
        <v>2</v>
      </c>
      <c r="AM8" s="13">
        <v>789</v>
      </c>
      <c r="AN8" s="13">
        <v>27</v>
      </c>
      <c r="AO8" s="13">
        <v>9</v>
      </c>
      <c r="AP8" s="13">
        <v>2</v>
      </c>
      <c r="AQ8" s="13">
        <v>309</v>
      </c>
      <c r="AR8" s="13">
        <v>13</v>
      </c>
      <c r="AS8" s="13">
        <v>3</v>
      </c>
      <c r="AT8" s="13">
        <v>1</v>
      </c>
      <c r="AU8" s="13">
        <v>580</v>
      </c>
      <c r="AV8" s="13">
        <v>21</v>
      </c>
      <c r="AW8" s="13">
        <v>4</v>
      </c>
      <c r="AX8" s="13">
        <v>2</v>
      </c>
      <c r="AY8" s="15">
        <v>7310</v>
      </c>
      <c r="AZ8" s="16">
        <v>262</v>
      </c>
      <c r="BA8" s="16">
        <v>104</v>
      </c>
      <c r="BB8" s="16">
        <v>27</v>
      </c>
    </row>
    <row r="9" spans="1:54" s="4" customFormat="1" ht="30" customHeight="1">
      <c r="A9" s="4"/>
      <c r="B9" s="8" t="s">
        <v>51</v>
      </c>
      <c r="C9" s="11">
        <v>711</v>
      </c>
      <c r="D9" s="11">
        <v>27</v>
      </c>
      <c r="E9" s="11">
        <v>21</v>
      </c>
      <c r="F9" s="11">
        <v>4</v>
      </c>
      <c r="G9" s="11">
        <v>771</v>
      </c>
      <c r="H9" s="11">
        <v>28</v>
      </c>
      <c r="I9" s="11">
        <v>11</v>
      </c>
      <c r="J9" s="11">
        <v>3</v>
      </c>
      <c r="K9" s="11">
        <v>503</v>
      </c>
      <c r="L9" s="11">
        <v>19</v>
      </c>
      <c r="M9" s="11">
        <v>16</v>
      </c>
      <c r="N9" s="11">
        <v>3</v>
      </c>
      <c r="O9" s="11">
        <v>544</v>
      </c>
      <c r="P9" s="11">
        <v>20</v>
      </c>
      <c r="Q9" s="11">
        <v>8</v>
      </c>
      <c r="R9" s="11">
        <v>2</v>
      </c>
      <c r="S9" s="11">
        <v>805</v>
      </c>
      <c r="T9" s="11">
        <v>27</v>
      </c>
      <c r="U9" s="11">
        <v>7</v>
      </c>
      <c r="V9" s="11">
        <v>2</v>
      </c>
      <c r="W9" s="11">
        <v>491</v>
      </c>
      <c r="X9" s="11">
        <v>18</v>
      </c>
      <c r="Y9" s="11">
        <v>8</v>
      </c>
      <c r="Z9" s="11">
        <v>2</v>
      </c>
      <c r="AA9" s="11">
        <v>954</v>
      </c>
      <c r="AB9" s="11">
        <v>31</v>
      </c>
      <c r="AC9" s="11">
        <v>4</v>
      </c>
      <c r="AD9" s="11">
        <v>2</v>
      </c>
      <c r="AE9" s="13">
        <v>380</v>
      </c>
      <c r="AF9" s="13">
        <v>15</v>
      </c>
      <c r="AG9" s="13">
        <v>5</v>
      </c>
      <c r="AH9" s="13">
        <v>2</v>
      </c>
      <c r="AI9" s="13">
        <v>595</v>
      </c>
      <c r="AJ9" s="13">
        <v>21</v>
      </c>
      <c r="AK9" s="13">
        <v>8</v>
      </c>
      <c r="AL9" s="13">
        <v>2</v>
      </c>
      <c r="AM9" s="13">
        <v>756</v>
      </c>
      <c r="AN9" s="13">
        <v>26</v>
      </c>
      <c r="AO9" s="13">
        <v>6</v>
      </c>
      <c r="AP9" s="13">
        <v>2</v>
      </c>
      <c r="AQ9" s="13">
        <v>310</v>
      </c>
      <c r="AR9" s="13">
        <v>13</v>
      </c>
      <c r="AS9" s="13">
        <v>2</v>
      </c>
      <c r="AT9" s="13">
        <v>1</v>
      </c>
      <c r="AU9" s="13">
        <v>557</v>
      </c>
      <c r="AV9" s="13">
        <v>20</v>
      </c>
      <c r="AW9" s="13">
        <v>7</v>
      </c>
      <c r="AX9" s="13">
        <v>2</v>
      </c>
      <c r="AY9" s="15">
        <v>7377</v>
      </c>
      <c r="AZ9" s="16">
        <v>265</v>
      </c>
      <c r="BA9" s="16">
        <v>103</v>
      </c>
      <c r="BB9" s="16">
        <v>27</v>
      </c>
    </row>
    <row r="10" spans="1:54" s="4" customFormat="1" ht="30" customHeight="1">
      <c r="A10" s="4"/>
      <c r="B10" s="8" t="s">
        <v>48</v>
      </c>
      <c r="C10" s="11">
        <v>687</v>
      </c>
      <c r="D10" s="11">
        <v>27</v>
      </c>
      <c r="E10" s="11">
        <v>24</v>
      </c>
      <c r="F10" s="11">
        <v>4</v>
      </c>
      <c r="G10" s="11">
        <v>792</v>
      </c>
      <c r="H10" s="11">
        <v>28</v>
      </c>
      <c r="I10" s="11">
        <v>7</v>
      </c>
      <c r="J10" s="11">
        <v>3</v>
      </c>
      <c r="K10" s="11">
        <v>496</v>
      </c>
      <c r="L10" s="11">
        <v>20</v>
      </c>
      <c r="M10" s="11">
        <v>12</v>
      </c>
      <c r="N10" s="11">
        <v>3</v>
      </c>
      <c r="O10" s="11">
        <v>566</v>
      </c>
      <c r="P10" s="11">
        <v>20</v>
      </c>
      <c r="Q10" s="11">
        <v>10</v>
      </c>
      <c r="R10" s="11">
        <v>2</v>
      </c>
      <c r="S10" s="11">
        <v>802</v>
      </c>
      <c r="T10" s="11">
        <v>28</v>
      </c>
      <c r="U10" s="11">
        <v>12</v>
      </c>
      <c r="V10" s="11">
        <v>3</v>
      </c>
      <c r="W10" s="11">
        <v>496</v>
      </c>
      <c r="X10" s="11">
        <v>18</v>
      </c>
      <c r="Y10" s="11">
        <v>10</v>
      </c>
      <c r="Z10" s="11">
        <v>2</v>
      </c>
      <c r="AA10" s="11">
        <v>932</v>
      </c>
      <c r="AB10" s="11">
        <v>30</v>
      </c>
      <c r="AC10" s="11">
        <v>8</v>
      </c>
      <c r="AD10" s="11">
        <v>2</v>
      </c>
      <c r="AE10" s="13">
        <v>366</v>
      </c>
      <c r="AF10" s="13">
        <v>15</v>
      </c>
      <c r="AG10" s="13">
        <v>2</v>
      </c>
      <c r="AH10" s="13">
        <v>2</v>
      </c>
      <c r="AI10" s="13">
        <v>637</v>
      </c>
      <c r="AJ10" s="13">
        <v>25</v>
      </c>
      <c r="AK10" s="13">
        <v>23</v>
      </c>
      <c r="AL10" s="13">
        <v>4</v>
      </c>
      <c r="AM10" s="13">
        <v>719</v>
      </c>
      <c r="AN10" s="13">
        <v>25</v>
      </c>
      <c r="AO10" s="13">
        <v>7</v>
      </c>
      <c r="AP10" s="13">
        <v>2</v>
      </c>
      <c r="AQ10" s="13">
        <v>293</v>
      </c>
      <c r="AR10" s="13">
        <v>14</v>
      </c>
      <c r="AS10" s="13">
        <v>7</v>
      </c>
      <c r="AT10" s="13">
        <v>2</v>
      </c>
      <c r="AU10" s="13">
        <v>530</v>
      </c>
      <c r="AV10" s="13">
        <v>20</v>
      </c>
      <c r="AW10" s="13">
        <v>13</v>
      </c>
      <c r="AX10" s="13">
        <v>3</v>
      </c>
      <c r="AY10" s="15">
        <v>7316</v>
      </c>
      <c r="AZ10" s="16">
        <v>270</v>
      </c>
      <c r="BA10" s="16">
        <v>135</v>
      </c>
      <c r="BB10" s="16">
        <v>32</v>
      </c>
    </row>
    <row r="11" spans="1:54" s="4" customFormat="1" ht="30" customHeight="1">
      <c r="A11" s="4"/>
      <c r="B11" s="8" t="s">
        <v>278</v>
      </c>
      <c r="C11" s="11">
        <v>653</v>
      </c>
      <c r="D11" s="11">
        <v>26</v>
      </c>
      <c r="E11" s="11">
        <v>31</v>
      </c>
      <c r="F11" s="11">
        <v>5</v>
      </c>
      <c r="G11" s="11">
        <v>780</v>
      </c>
      <c r="H11" s="11">
        <v>27</v>
      </c>
      <c r="I11" s="11">
        <v>11</v>
      </c>
      <c r="J11" s="11">
        <v>2</v>
      </c>
      <c r="K11" s="11">
        <v>516</v>
      </c>
      <c r="L11" s="11">
        <v>20</v>
      </c>
      <c r="M11" s="11">
        <v>8</v>
      </c>
      <c r="N11" s="11">
        <v>3</v>
      </c>
      <c r="O11" s="11">
        <v>558</v>
      </c>
      <c r="P11" s="11">
        <v>21</v>
      </c>
      <c r="Q11" s="11">
        <v>13</v>
      </c>
      <c r="R11" s="11">
        <v>3</v>
      </c>
      <c r="S11" s="11">
        <v>814</v>
      </c>
      <c r="T11" s="11">
        <v>31</v>
      </c>
      <c r="U11" s="11">
        <v>25</v>
      </c>
      <c r="V11" s="11">
        <v>5</v>
      </c>
      <c r="W11" s="11">
        <v>514</v>
      </c>
      <c r="X11" s="11">
        <v>19</v>
      </c>
      <c r="Y11" s="11">
        <v>14</v>
      </c>
      <c r="Z11" s="11">
        <v>3</v>
      </c>
      <c r="AA11" s="11">
        <v>934</v>
      </c>
      <c r="AB11" s="11">
        <v>31</v>
      </c>
      <c r="AC11" s="11">
        <v>11</v>
      </c>
      <c r="AD11" s="11">
        <v>2</v>
      </c>
      <c r="AE11" s="13">
        <v>398</v>
      </c>
      <c r="AF11" s="13">
        <v>14</v>
      </c>
      <c r="AG11" s="13">
        <v>3</v>
      </c>
      <c r="AH11" s="13">
        <v>2</v>
      </c>
      <c r="AI11" s="13">
        <v>708</v>
      </c>
      <c r="AJ11" s="13">
        <v>26</v>
      </c>
      <c r="AK11" s="13">
        <v>21</v>
      </c>
      <c r="AL11" s="13">
        <v>4</v>
      </c>
      <c r="AM11" s="13">
        <v>699</v>
      </c>
      <c r="AN11" s="13">
        <v>24</v>
      </c>
      <c r="AO11" s="13">
        <v>8</v>
      </c>
      <c r="AP11" s="13">
        <v>2</v>
      </c>
      <c r="AQ11" s="13">
        <v>299</v>
      </c>
      <c r="AR11" s="13">
        <v>14</v>
      </c>
      <c r="AS11" s="13">
        <v>8</v>
      </c>
      <c r="AT11" s="13">
        <v>2</v>
      </c>
      <c r="AU11" s="13">
        <v>527</v>
      </c>
      <c r="AV11" s="13">
        <v>20</v>
      </c>
      <c r="AW11" s="13">
        <v>17</v>
      </c>
      <c r="AX11" s="13">
        <v>3</v>
      </c>
      <c r="AY11" s="15">
        <v>7400</v>
      </c>
      <c r="AZ11" s="16">
        <v>273</v>
      </c>
      <c r="BA11" s="16">
        <v>170</v>
      </c>
      <c r="BB11" s="16">
        <v>36</v>
      </c>
    </row>
    <row r="12" spans="1:54" s="4" customFormat="1" ht="30" customHeight="1">
      <c r="A12" s="4"/>
      <c r="B12" s="8" t="s">
        <v>35</v>
      </c>
      <c r="C12" s="11">
        <v>647</v>
      </c>
      <c r="D12" s="11">
        <v>27</v>
      </c>
      <c r="E12" s="11">
        <v>35</v>
      </c>
      <c r="F12" s="11">
        <v>6</v>
      </c>
      <c r="G12" s="11">
        <v>797</v>
      </c>
      <c r="H12" s="11">
        <v>29</v>
      </c>
      <c r="I12" s="11">
        <v>15</v>
      </c>
      <c r="J12" s="11">
        <v>3</v>
      </c>
      <c r="K12" s="11">
        <v>527</v>
      </c>
      <c r="L12" s="11">
        <v>20</v>
      </c>
      <c r="M12" s="11">
        <v>10</v>
      </c>
      <c r="N12" s="11">
        <v>3</v>
      </c>
      <c r="O12" s="11">
        <v>549</v>
      </c>
      <c r="P12" s="11">
        <v>21</v>
      </c>
      <c r="Q12" s="11">
        <v>16</v>
      </c>
      <c r="R12" s="11">
        <v>3</v>
      </c>
      <c r="S12" s="11">
        <v>811</v>
      </c>
      <c r="T12" s="11">
        <v>30</v>
      </c>
      <c r="U12" s="11">
        <v>25</v>
      </c>
      <c r="V12" s="11">
        <v>5</v>
      </c>
      <c r="W12" s="11">
        <v>526</v>
      </c>
      <c r="X12" s="11">
        <v>19</v>
      </c>
      <c r="Y12" s="11">
        <v>15</v>
      </c>
      <c r="Z12" s="11">
        <v>3</v>
      </c>
      <c r="AA12" s="11">
        <v>928</v>
      </c>
      <c r="AB12" s="11">
        <v>31</v>
      </c>
      <c r="AC12" s="11">
        <v>16</v>
      </c>
      <c r="AD12" s="11">
        <v>3</v>
      </c>
      <c r="AE12" s="13">
        <v>395</v>
      </c>
      <c r="AF12" s="13">
        <v>15</v>
      </c>
      <c r="AG12" s="13">
        <v>7</v>
      </c>
      <c r="AH12" s="13">
        <v>2</v>
      </c>
      <c r="AI12" s="13">
        <v>761</v>
      </c>
      <c r="AJ12" s="13">
        <v>27</v>
      </c>
      <c r="AK12" s="13">
        <v>20</v>
      </c>
      <c r="AL12" s="13">
        <v>4</v>
      </c>
      <c r="AM12" s="13">
        <v>677</v>
      </c>
      <c r="AN12" s="13">
        <v>26</v>
      </c>
      <c r="AO12" s="13">
        <v>15</v>
      </c>
      <c r="AP12" s="13">
        <v>3</v>
      </c>
      <c r="AQ12" s="13">
        <v>310</v>
      </c>
      <c r="AR12" s="13">
        <v>15</v>
      </c>
      <c r="AS12" s="13">
        <v>16</v>
      </c>
      <c r="AT12" s="13">
        <v>3</v>
      </c>
      <c r="AU12" s="13">
        <v>510</v>
      </c>
      <c r="AV12" s="13">
        <v>22</v>
      </c>
      <c r="AW12" s="13">
        <v>30</v>
      </c>
      <c r="AX12" s="13">
        <v>5</v>
      </c>
      <c r="AY12" s="15">
        <v>7438</v>
      </c>
      <c r="AZ12" s="16">
        <v>282</v>
      </c>
      <c r="BA12" s="16">
        <v>220</v>
      </c>
      <c r="BB12" s="16">
        <v>43</v>
      </c>
    </row>
    <row r="13" spans="1:54" s="4" customFormat="1" ht="30" customHeight="1">
      <c r="A13" s="4"/>
      <c r="B13" s="8" t="s">
        <v>134</v>
      </c>
      <c r="C13" s="11">
        <v>644</v>
      </c>
      <c r="D13" s="11">
        <v>26</v>
      </c>
      <c r="E13" s="11">
        <v>34</v>
      </c>
      <c r="F13" s="11">
        <v>5</v>
      </c>
      <c r="G13" s="11">
        <v>802</v>
      </c>
      <c r="H13" s="11">
        <v>29</v>
      </c>
      <c r="I13" s="11">
        <v>21</v>
      </c>
      <c r="J13" s="11">
        <v>4</v>
      </c>
      <c r="K13" s="11">
        <v>515</v>
      </c>
      <c r="L13" s="11">
        <v>21</v>
      </c>
      <c r="M13" s="11">
        <v>19</v>
      </c>
      <c r="N13" s="11">
        <v>4</v>
      </c>
      <c r="O13" s="11">
        <v>554</v>
      </c>
      <c r="P13" s="11">
        <v>22</v>
      </c>
      <c r="Q13" s="11">
        <v>23</v>
      </c>
      <c r="R13" s="11">
        <v>4</v>
      </c>
      <c r="S13" s="11">
        <v>821</v>
      </c>
      <c r="T13" s="11">
        <v>31</v>
      </c>
      <c r="U13" s="11">
        <v>37</v>
      </c>
      <c r="V13" s="11">
        <v>7</v>
      </c>
      <c r="W13" s="11">
        <v>527</v>
      </c>
      <c r="X13" s="11">
        <v>20</v>
      </c>
      <c r="Y13" s="11">
        <v>19</v>
      </c>
      <c r="Z13" s="11">
        <v>3</v>
      </c>
      <c r="AA13" s="11">
        <v>922</v>
      </c>
      <c r="AB13" s="11">
        <v>33</v>
      </c>
      <c r="AC13" s="11">
        <v>20</v>
      </c>
      <c r="AD13" s="11">
        <v>4</v>
      </c>
      <c r="AE13" s="13">
        <v>397</v>
      </c>
      <c r="AF13" s="13">
        <v>16</v>
      </c>
      <c r="AG13" s="13">
        <v>10</v>
      </c>
      <c r="AH13" s="13">
        <v>2</v>
      </c>
      <c r="AI13" s="13">
        <v>809</v>
      </c>
      <c r="AJ13" s="13">
        <v>28</v>
      </c>
      <c r="AK13" s="13">
        <v>31</v>
      </c>
      <c r="AL13" s="13">
        <v>5</v>
      </c>
      <c r="AM13" s="13">
        <v>676</v>
      </c>
      <c r="AN13" s="13">
        <v>26</v>
      </c>
      <c r="AO13" s="13">
        <v>17</v>
      </c>
      <c r="AP13" s="13">
        <v>3</v>
      </c>
      <c r="AQ13" s="13">
        <v>330</v>
      </c>
      <c r="AR13" s="13">
        <v>15</v>
      </c>
      <c r="AS13" s="13">
        <v>18</v>
      </c>
      <c r="AT13" s="13">
        <v>3</v>
      </c>
      <c r="AU13" s="13">
        <v>494</v>
      </c>
      <c r="AV13" s="13">
        <v>21</v>
      </c>
      <c r="AW13" s="13">
        <v>28</v>
      </c>
      <c r="AX13" s="13">
        <v>5</v>
      </c>
      <c r="AY13" s="15">
        <v>7491</v>
      </c>
      <c r="AZ13" s="16">
        <v>288</v>
      </c>
      <c r="BA13" s="16">
        <v>277</v>
      </c>
      <c r="BB13" s="16">
        <v>49</v>
      </c>
    </row>
    <row r="14" spans="1:54" s="4" customFormat="1" ht="30" customHeight="1">
      <c r="A14" s="4"/>
      <c r="B14" s="8" t="s">
        <v>138</v>
      </c>
      <c r="C14" s="11">
        <v>653</v>
      </c>
      <c r="D14" s="11">
        <v>26</v>
      </c>
      <c r="E14" s="11">
        <v>37</v>
      </c>
      <c r="F14" s="11">
        <v>6</v>
      </c>
      <c r="G14" s="11">
        <v>828</v>
      </c>
      <c r="H14" s="11">
        <v>29</v>
      </c>
      <c r="I14" s="11">
        <v>25</v>
      </c>
      <c r="J14" s="11">
        <v>4</v>
      </c>
      <c r="K14" s="11">
        <v>510</v>
      </c>
      <c r="L14" s="11">
        <v>22</v>
      </c>
      <c r="M14" s="11">
        <v>26</v>
      </c>
      <c r="N14" s="11">
        <v>5</v>
      </c>
      <c r="O14" s="11">
        <v>501</v>
      </c>
      <c r="P14" s="11">
        <v>20</v>
      </c>
      <c r="Q14" s="11">
        <v>23</v>
      </c>
      <c r="R14" s="11">
        <v>4</v>
      </c>
      <c r="S14" s="11">
        <v>809</v>
      </c>
      <c r="T14" s="11">
        <v>33</v>
      </c>
      <c r="U14" s="11">
        <v>51</v>
      </c>
      <c r="V14" s="11">
        <v>9</v>
      </c>
      <c r="W14" s="11">
        <v>547</v>
      </c>
      <c r="X14" s="11">
        <v>22</v>
      </c>
      <c r="Y14" s="11">
        <v>18</v>
      </c>
      <c r="Z14" s="11">
        <v>3</v>
      </c>
      <c r="AA14" s="11">
        <v>912</v>
      </c>
      <c r="AB14" s="11">
        <v>33</v>
      </c>
      <c r="AC14" s="11">
        <v>21</v>
      </c>
      <c r="AD14" s="11">
        <v>4</v>
      </c>
      <c r="AE14" s="13">
        <v>397</v>
      </c>
      <c r="AF14" s="13">
        <v>17</v>
      </c>
      <c r="AG14" s="13">
        <v>15</v>
      </c>
      <c r="AH14" s="13">
        <v>3</v>
      </c>
      <c r="AI14" s="13">
        <v>849</v>
      </c>
      <c r="AJ14" s="13">
        <v>31</v>
      </c>
      <c r="AK14" s="13">
        <v>34</v>
      </c>
      <c r="AL14" s="13">
        <v>6</v>
      </c>
      <c r="AM14" s="13">
        <v>638</v>
      </c>
      <c r="AN14" s="13">
        <v>22</v>
      </c>
      <c r="AO14" s="13">
        <v>15</v>
      </c>
      <c r="AP14" s="13">
        <v>3</v>
      </c>
      <c r="AQ14" s="13">
        <v>331</v>
      </c>
      <c r="AR14" s="13">
        <v>16</v>
      </c>
      <c r="AS14" s="13">
        <v>24</v>
      </c>
      <c r="AT14" s="13">
        <v>4</v>
      </c>
      <c r="AU14" s="13">
        <v>485</v>
      </c>
      <c r="AV14" s="13">
        <v>21</v>
      </c>
      <c r="AW14" s="13">
        <v>40</v>
      </c>
      <c r="AX14" s="13">
        <v>7</v>
      </c>
      <c r="AY14" s="15">
        <v>7460</v>
      </c>
      <c r="AZ14" s="16">
        <v>292</v>
      </c>
      <c r="BA14" s="16">
        <v>329</v>
      </c>
      <c r="BB14" s="16">
        <v>58</v>
      </c>
    </row>
    <row r="15" spans="1:54" s="4" customFormat="1" ht="30" customHeight="1">
      <c r="A15" s="4"/>
      <c r="B15" s="8" t="s">
        <v>228</v>
      </c>
      <c r="C15" s="11">
        <v>653</v>
      </c>
      <c r="D15" s="11">
        <v>26</v>
      </c>
      <c r="E15" s="11">
        <v>34</v>
      </c>
      <c r="F15" s="11">
        <v>6</v>
      </c>
      <c r="G15" s="11">
        <v>858</v>
      </c>
      <c r="H15" s="11">
        <v>29</v>
      </c>
      <c r="I15" s="11">
        <v>27</v>
      </c>
      <c r="J15" s="11">
        <v>4</v>
      </c>
      <c r="K15" s="11">
        <v>511</v>
      </c>
      <c r="L15" s="11">
        <v>23</v>
      </c>
      <c r="M15" s="11">
        <v>26</v>
      </c>
      <c r="N15" s="11">
        <v>5</v>
      </c>
      <c r="O15" s="11">
        <v>477</v>
      </c>
      <c r="P15" s="11">
        <v>19</v>
      </c>
      <c r="Q15" s="11">
        <v>24</v>
      </c>
      <c r="R15" s="11">
        <v>4</v>
      </c>
      <c r="S15" s="11">
        <v>795</v>
      </c>
      <c r="T15" s="11">
        <v>36</v>
      </c>
      <c r="U15" s="11">
        <v>53</v>
      </c>
      <c r="V15" s="11">
        <v>11</v>
      </c>
      <c r="W15" s="11">
        <v>528</v>
      </c>
      <c r="X15" s="11">
        <v>21</v>
      </c>
      <c r="Y15" s="11">
        <v>20</v>
      </c>
      <c r="Z15" s="11">
        <v>4</v>
      </c>
      <c r="AA15" s="11">
        <v>911</v>
      </c>
      <c r="AB15" s="11">
        <v>32</v>
      </c>
      <c r="AC15" s="11">
        <v>30</v>
      </c>
      <c r="AD15" s="11">
        <v>5</v>
      </c>
      <c r="AE15" s="13">
        <v>405</v>
      </c>
      <c r="AF15" s="13">
        <v>17</v>
      </c>
      <c r="AG15" s="13">
        <v>22</v>
      </c>
      <c r="AH15" s="13">
        <v>4</v>
      </c>
      <c r="AI15" s="13">
        <v>852</v>
      </c>
      <c r="AJ15" s="13">
        <v>32</v>
      </c>
      <c r="AK15" s="13">
        <v>37</v>
      </c>
      <c r="AL15" s="13">
        <v>7</v>
      </c>
      <c r="AM15" s="13">
        <v>626</v>
      </c>
      <c r="AN15" s="13">
        <v>24</v>
      </c>
      <c r="AO15" s="13">
        <v>22</v>
      </c>
      <c r="AP15" s="13">
        <v>4</v>
      </c>
      <c r="AQ15" s="13">
        <v>326</v>
      </c>
      <c r="AR15" s="13">
        <v>16</v>
      </c>
      <c r="AS15" s="13">
        <v>23</v>
      </c>
      <c r="AT15" s="13">
        <v>4</v>
      </c>
      <c r="AU15" s="13">
        <v>443</v>
      </c>
      <c r="AV15" s="13">
        <v>19</v>
      </c>
      <c r="AW15" s="13">
        <v>33</v>
      </c>
      <c r="AX15" s="13">
        <v>5</v>
      </c>
      <c r="AY15" s="15">
        <v>7385</v>
      </c>
      <c r="AZ15" s="16">
        <v>294</v>
      </c>
      <c r="BA15" s="16">
        <v>351</v>
      </c>
      <c r="BB15" s="16">
        <v>63</v>
      </c>
    </row>
    <row r="16" spans="1:54" s="4" customFormat="1" ht="30" customHeight="1">
      <c r="A16" s="4"/>
      <c r="B16" s="8" t="s">
        <v>8</v>
      </c>
      <c r="C16" s="11">
        <v>665</v>
      </c>
      <c r="D16" s="11">
        <v>26</v>
      </c>
      <c r="E16" s="11">
        <v>39</v>
      </c>
      <c r="F16" s="11">
        <v>6</v>
      </c>
      <c r="G16" s="11">
        <v>837</v>
      </c>
      <c r="H16" s="11">
        <v>31</v>
      </c>
      <c r="I16" s="11">
        <v>30</v>
      </c>
      <c r="J16" s="11">
        <v>5</v>
      </c>
      <c r="K16" s="11">
        <v>510</v>
      </c>
      <c r="L16" s="11">
        <v>23</v>
      </c>
      <c r="M16" s="11">
        <v>36</v>
      </c>
      <c r="N16" s="11">
        <v>6</v>
      </c>
      <c r="O16" s="11">
        <v>455</v>
      </c>
      <c r="P16" s="11">
        <v>20</v>
      </c>
      <c r="Q16" s="11">
        <v>28</v>
      </c>
      <c r="R16" s="11">
        <v>5</v>
      </c>
      <c r="S16" s="11">
        <v>796</v>
      </c>
      <c r="T16" s="11">
        <v>36</v>
      </c>
      <c r="U16" s="11">
        <v>62</v>
      </c>
      <c r="V16" s="11">
        <v>11</v>
      </c>
      <c r="W16" s="11">
        <v>533</v>
      </c>
      <c r="X16" s="11">
        <v>22</v>
      </c>
      <c r="Y16" s="11">
        <v>31</v>
      </c>
      <c r="Z16" s="11">
        <v>5</v>
      </c>
      <c r="AA16" s="11">
        <v>919</v>
      </c>
      <c r="AB16" s="11">
        <v>33</v>
      </c>
      <c r="AC16" s="11">
        <v>29</v>
      </c>
      <c r="AD16" s="11">
        <v>4</v>
      </c>
      <c r="AE16" s="13">
        <v>421</v>
      </c>
      <c r="AF16" s="13">
        <v>19</v>
      </c>
      <c r="AG16" s="13">
        <v>29</v>
      </c>
      <c r="AH16" s="13">
        <v>4</v>
      </c>
      <c r="AI16" s="13">
        <v>855</v>
      </c>
      <c r="AJ16" s="13">
        <v>34</v>
      </c>
      <c r="AK16" s="13">
        <v>41</v>
      </c>
      <c r="AL16" s="13">
        <v>7</v>
      </c>
      <c r="AM16" s="13">
        <v>624</v>
      </c>
      <c r="AN16" s="13">
        <v>25</v>
      </c>
      <c r="AO16" s="13">
        <v>29</v>
      </c>
      <c r="AP16" s="13">
        <v>5</v>
      </c>
      <c r="AQ16" s="13">
        <v>317</v>
      </c>
      <c r="AR16" s="13">
        <v>17</v>
      </c>
      <c r="AS16" s="13">
        <v>28</v>
      </c>
      <c r="AT16" s="13">
        <v>5</v>
      </c>
      <c r="AU16" s="13">
        <v>438</v>
      </c>
      <c r="AV16" s="13">
        <v>20</v>
      </c>
      <c r="AW16" s="13">
        <v>40</v>
      </c>
      <c r="AX16" s="13">
        <v>6</v>
      </c>
      <c r="AY16" s="15">
        <v>7370</v>
      </c>
      <c r="AZ16" s="16">
        <v>306</v>
      </c>
      <c r="BA16" s="16">
        <v>422</v>
      </c>
      <c r="BB16" s="16">
        <v>69</v>
      </c>
    </row>
    <row r="17" spans="1:54" s="4" customFormat="1" ht="30" customHeight="1">
      <c r="A17" s="4"/>
      <c r="B17" s="8" t="s">
        <v>406</v>
      </c>
      <c r="C17" s="11">
        <v>680</v>
      </c>
      <c r="D17" s="11">
        <v>30</v>
      </c>
      <c r="E17" s="11">
        <v>50</v>
      </c>
      <c r="F17" s="11">
        <v>9</v>
      </c>
      <c r="G17" s="11">
        <v>836</v>
      </c>
      <c r="H17" s="11">
        <v>33</v>
      </c>
      <c r="I17" s="11">
        <v>48</v>
      </c>
      <c r="J17" s="11">
        <v>8</v>
      </c>
      <c r="K17" s="11">
        <v>514</v>
      </c>
      <c r="L17" s="11">
        <v>24</v>
      </c>
      <c r="M17" s="11">
        <v>44</v>
      </c>
      <c r="N17" s="11">
        <v>7</v>
      </c>
      <c r="O17" s="11">
        <v>451</v>
      </c>
      <c r="P17" s="11">
        <v>19</v>
      </c>
      <c r="Q17" s="11">
        <v>32</v>
      </c>
      <c r="R17" s="11">
        <v>5</v>
      </c>
      <c r="S17" s="11">
        <v>762</v>
      </c>
      <c r="T17" s="11">
        <v>35</v>
      </c>
      <c r="U17" s="11">
        <v>76</v>
      </c>
      <c r="V17" s="11">
        <v>12</v>
      </c>
      <c r="W17" s="11">
        <v>497</v>
      </c>
      <c r="X17" s="11">
        <v>23</v>
      </c>
      <c r="Y17" s="11">
        <v>34</v>
      </c>
      <c r="Z17" s="11">
        <v>6</v>
      </c>
      <c r="AA17" s="11">
        <v>878</v>
      </c>
      <c r="AB17" s="11">
        <v>35</v>
      </c>
      <c r="AC17" s="11">
        <v>49</v>
      </c>
      <c r="AD17" s="11">
        <v>9</v>
      </c>
      <c r="AE17" s="13">
        <v>431</v>
      </c>
      <c r="AF17" s="13">
        <v>21</v>
      </c>
      <c r="AG17" s="13">
        <v>40</v>
      </c>
      <c r="AH17" s="13">
        <v>6</v>
      </c>
      <c r="AI17" s="13">
        <v>843</v>
      </c>
      <c r="AJ17" s="13">
        <v>34</v>
      </c>
      <c r="AK17" s="13">
        <v>40</v>
      </c>
      <c r="AL17" s="13">
        <v>8</v>
      </c>
      <c r="AM17" s="13">
        <v>591</v>
      </c>
      <c r="AN17" s="13">
        <v>24</v>
      </c>
      <c r="AO17" s="13">
        <v>34</v>
      </c>
      <c r="AP17" s="13">
        <v>5</v>
      </c>
      <c r="AQ17" s="13">
        <v>315</v>
      </c>
      <c r="AR17" s="13">
        <v>17</v>
      </c>
      <c r="AS17" s="13">
        <v>32</v>
      </c>
      <c r="AT17" s="13">
        <v>5</v>
      </c>
      <c r="AU17" s="13">
        <v>421</v>
      </c>
      <c r="AV17" s="13">
        <v>20</v>
      </c>
      <c r="AW17" s="13">
        <v>41</v>
      </c>
      <c r="AX17" s="13">
        <v>7</v>
      </c>
      <c r="AY17" s="15">
        <v>7219</v>
      </c>
      <c r="AZ17" s="16">
        <v>315</v>
      </c>
      <c r="BA17" s="16">
        <v>520</v>
      </c>
      <c r="BB17" s="16">
        <v>87</v>
      </c>
    </row>
    <row r="18" spans="1:54" s="4" customFormat="1" ht="30" customHeight="1">
      <c r="A18" s="4"/>
      <c r="B18" s="8" t="s">
        <v>411</v>
      </c>
      <c r="C18" s="11">
        <v>681</v>
      </c>
      <c r="D18" s="11">
        <v>29</v>
      </c>
      <c r="E18" s="11">
        <v>48</v>
      </c>
      <c r="F18" s="11">
        <v>7</v>
      </c>
      <c r="G18" s="11">
        <v>795</v>
      </c>
      <c r="H18" s="11">
        <v>33</v>
      </c>
      <c r="I18" s="11">
        <v>49</v>
      </c>
      <c r="J18" s="11">
        <v>9</v>
      </c>
      <c r="K18" s="11">
        <v>506</v>
      </c>
      <c r="L18" s="11">
        <v>24</v>
      </c>
      <c r="M18" s="11">
        <v>47</v>
      </c>
      <c r="N18" s="11">
        <v>7</v>
      </c>
      <c r="O18" s="11">
        <v>438</v>
      </c>
      <c r="P18" s="11">
        <v>20</v>
      </c>
      <c r="Q18" s="11">
        <v>26</v>
      </c>
      <c r="R18" s="11">
        <v>5</v>
      </c>
      <c r="S18" s="11">
        <v>730</v>
      </c>
      <c r="T18" s="11">
        <v>34</v>
      </c>
      <c r="U18" s="11">
        <v>69</v>
      </c>
      <c r="V18" s="11">
        <v>13</v>
      </c>
      <c r="W18" s="11">
        <v>490</v>
      </c>
      <c r="X18" s="11">
        <v>23</v>
      </c>
      <c r="Y18" s="11">
        <v>36</v>
      </c>
      <c r="Z18" s="11">
        <v>6</v>
      </c>
      <c r="AA18" s="11">
        <v>891</v>
      </c>
      <c r="AB18" s="11">
        <v>37</v>
      </c>
      <c r="AC18" s="11">
        <v>58</v>
      </c>
      <c r="AD18" s="11">
        <v>11</v>
      </c>
      <c r="AE18" s="13">
        <v>448</v>
      </c>
      <c r="AF18" s="13">
        <v>23</v>
      </c>
      <c r="AG18" s="13">
        <v>41</v>
      </c>
      <c r="AH18" s="13">
        <v>7</v>
      </c>
      <c r="AI18" s="13">
        <v>810</v>
      </c>
      <c r="AJ18" s="13">
        <v>33</v>
      </c>
      <c r="AK18" s="13">
        <v>39</v>
      </c>
      <c r="AL18" s="13">
        <v>8</v>
      </c>
      <c r="AM18" s="13">
        <v>570</v>
      </c>
      <c r="AN18" s="13">
        <v>24</v>
      </c>
      <c r="AO18" s="13">
        <v>36</v>
      </c>
      <c r="AP18" s="13">
        <v>6</v>
      </c>
      <c r="AQ18" s="13">
        <v>304</v>
      </c>
      <c r="AR18" s="13">
        <v>17</v>
      </c>
      <c r="AS18" s="13">
        <v>33</v>
      </c>
      <c r="AT18" s="13">
        <v>5</v>
      </c>
      <c r="AU18" s="13">
        <v>393</v>
      </c>
      <c r="AV18" s="13">
        <v>17</v>
      </c>
      <c r="AW18" s="13">
        <v>32</v>
      </c>
      <c r="AX18" s="13">
        <v>5</v>
      </c>
      <c r="AY18" s="15">
        <v>7056</v>
      </c>
      <c r="AZ18" s="16">
        <v>314</v>
      </c>
      <c r="BA18" s="16">
        <v>514</v>
      </c>
      <c r="BB18" s="16">
        <v>89</v>
      </c>
    </row>
    <row r="19" spans="1:54" s="4" customFormat="1" ht="30" customHeight="1">
      <c r="A19" s="4"/>
      <c r="B19" s="8" t="s">
        <v>415</v>
      </c>
      <c r="C19" s="11">
        <v>668</v>
      </c>
      <c r="D19" s="11">
        <v>28</v>
      </c>
      <c r="E19" s="11">
        <v>52</v>
      </c>
      <c r="F19" s="11">
        <v>7</v>
      </c>
      <c r="G19" s="11">
        <v>765</v>
      </c>
      <c r="H19" s="11">
        <v>33</v>
      </c>
      <c r="I19" s="11">
        <v>50</v>
      </c>
      <c r="J19" s="11">
        <v>9</v>
      </c>
      <c r="K19" s="11">
        <v>498</v>
      </c>
      <c r="L19" s="11">
        <v>23</v>
      </c>
      <c r="M19" s="11">
        <v>42</v>
      </c>
      <c r="N19" s="11">
        <v>7</v>
      </c>
      <c r="O19" s="11">
        <v>401</v>
      </c>
      <c r="P19" s="11">
        <v>19</v>
      </c>
      <c r="Q19" s="11">
        <v>26</v>
      </c>
      <c r="R19" s="11">
        <v>5</v>
      </c>
      <c r="S19" s="11">
        <v>689</v>
      </c>
      <c r="T19" s="11">
        <v>34</v>
      </c>
      <c r="U19" s="11">
        <v>72</v>
      </c>
      <c r="V19" s="11">
        <v>13</v>
      </c>
      <c r="W19" s="11">
        <v>476</v>
      </c>
      <c r="X19" s="11">
        <v>24</v>
      </c>
      <c r="Y19" s="11">
        <v>42</v>
      </c>
      <c r="Z19" s="11">
        <v>8</v>
      </c>
      <c r="AA19" s="11">
        <v>890</v>
      </c>
      <c r="AB19" s="11">
        <v>39</v>
      </c>
      <c r="AC19" s="11">
        <v>72</v>
      </c>
      <c r="AD19" s="11">
        <v>12</v>
      </c>
      <c r="AE19" s="13">
        <v>444</v>
      </c>
      <c r="AF19" s="13">
        <v>22</v>
      </c>
      <c r="AG19" s="13">
        <v>41</v>
      </c>
      <c r="AH19" s="13">
        <v>6</v>
      </c>
      <c r="AI19" s="13">
        <v>762</v>
      </c>
      <c r="AJ19" s="13">
        <v>33</v>
      </c>
      <c r="AK19" s="13">
        <v>41</v>
      </c>
      <c r="AL19" s="13">
        <v>9</v>
      </c>
      <c r="AM19" s="13">
        <v>523</v>
      </c>
      <c r="AN19" s="13">
        <v>23</v>
      </c>
      <c r="AO19" s="13">
        <v>35</v>
      </c>
      <c r="AP19" s="13">
        <v>6</v>
      </c>
      <c r="AQ19" s="13">
        <v>308</v>
      </c>
      <c r="AR19" s="13">
        <v>17</v>
      </c>
      <c r="AS19" s="13">
        <v>31</v>
      </c>
      <c r="AT19" s="13">
        <v>5</v>
      </c>
      <c r="AU19" s="13">
        <v>359</v>
      </c>
      <c r="AV19" s="13">
        <v>18</v>
      </c>
      <c r="AW19" s="13">
        <v>39</v>
      </c>
      <c r="AX19" s="13">
        <v>6</v>
      </c>
      <c r="AY19" s="15">
        <v>6783</v>
      </c>
      <c r="AZ19" s="16">
        <v>313</v>
      </c>
      <c r="BA19" s="16">
        <v>543</v>
      </c>
      <c r="BB19" s="16">
        <v>93</v>
      </c>
    </row>
    <row r="20" spans="1:54" s="4" customFormat="1" ht="20.100000000000001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4" customFormat="1" ht="20.100000000000001" customHeight="1">
      <c r="A21" s="4"/>
      <c r="B21" s="4" t="s">
        <v>277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2" customFormat="1"/>
  </sheetData>
  <customSheetViews>
    <customSheetView guid="{96B612BC-8806-E444-88B1-4DCF179A7E6B}" scale="85" fitToPage="1" view="pageBreakPreview">
      <selection activeCell="AY13" sqref="AY13"/>
      <pageMargins left="0" right="0" top="0.98425196850393704" bottom="0.98425196850393704" header="0.51181102362204722" footer="0.51181102362204722"/>
      <printOptions horizontalCentered="1"/>
      <pageSetup paperSize="9" orientation="landscape" r:id="rId1"/>
      <headerFooter alignWithMargins="0"/>
    </customSheetView>
    <customSheetView guid="{B4467869-544B-F34B-8EAA-E7B763936B8A}" scale="85" showPageBreaks="1" fitToPage="1" view="pageBreakPreview">
      <selection activeCell="AY13" sqref="AY13"/>
      <pageMargins left="0" right="0" top="0.98425196850393704" bottom="0.98425196850393704" header="0.51181102362204722" footer="0.51181102362204722"/>
      <printOptions horizontalCentered="1"/>
      <pageSetup paperSize="9" orientation="landscape" r:id="rId2"/>
      <headerFooter alignWithMargins="0"/>
    </customSheetView>
    <customSheetView guid="{0116BDBE-C64C-CA4E-A373-1515DB40E62B}" scale="85" showPageBreaks="1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3"/>
      <headerFooter alignWithMargins="0"/>
    </customSheetView>
    <customSheetView guid="{A4EF9216-9E19-9545-97B0-FE2A34D0F987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4"/>
      <headerFooter alignWithMargins="0"/>
    </customSheetView>
    <customSheetView guid="{A5BCBE8B-D631-DC4D-AC12-4A7C26D032E3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5"/>
      <headerFooter alignWithMargins="0"/>
    </customSheetView>
    <customSheetView guid="{B0DB08DD-A51A-7B4D-90C7-D6001A363E20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6"/>
      <headerFooter alignWithMargins="0"/>
    </customSheetView>
    <customSheetView guid="{3921EBAD-0C40-4043-BD12-92945C85681F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7"/>
      <headerFooter alignWithMargins="0"/>
    </customSheetView>
    <customSheetView guid="{010BA514-F8E5-F44B-9408-73D0BAF03220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8"/>
      <headerFooter alignWithMargins="0"/>
    </customSheetView>
    <customSheetView guid="{4B7C6462-01AD-C24A-BE5A-370058683597}" scale="85" fitToPage="1" view="pageBreakPreview" topLeftCell="A8">
      <selection activeCell="M21" sqref="M21"/>
      <pageMargins left="0" right="0" top="0.98425196850393704" bottom="0.98425196850393704" header="0.51181102362204722" footer="0.51181102362204722"/>
      <printOptions horizontalCentered="1"/>
      <pageSetup paperSize="9" orientation="landscape" r:id="rId9"/>
      <headerFooter alignWithMargins="0"/>
    </customSheetView>
    <customSheetView guid="{BED36000-7DE8-C64D-9753-50381AC4E376}" scale="85" showPageBreaks="1" fitToPage="1" view="pageBreakPreview" topLeftCell="A8">
      <selection activeCell="M21" sqref="M21"/>
      <pageMargins left="0" right="0" top="0.98425196850393704" bottom="0.98425196850393704" header="0.51181102362204722" footer="0.51181102362204722"/>
      <printOptions horizontalCentered="1"/>
      <pageSetup paperSize="9" orientation="landscape" r:id="rId10"/>
      <headerFooter alignWithMargins="0"/>
    </customSheetView>
    <customSheetView guid="{EDCFDF64-6C70-AA4F-8600-46A2DC214C55}" scale="85" fitToPage="1" view="pageBreakPreview">
      <selection activeCell="B1" sqref="B1"/>
      <pageMargins left="0" right="0" top="0.98425196850393704" bottom="0.98425196850393704" header="0.51181102362204722" footer="0.51181102362204722"/>
      <printOptions horizontalCentered="1"/>
      <pageSetup paperSize="9" orientation="landscape" r:id="rId11"/>
      <headerFooter alignWithMargins="0"/>
    </customSheetView>
    <customSheetView guid="{1E50F6C9-5C17-0441-AFE8-085841FC9038}" scale="85" showPageBreaks="1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12"/>
      <headerFooter alignWithMargins="0"/>
    </customSheetView>
    <customSheetView guid="{68BA17B9-516F-7340-B926-33A1D6C8EC6E}" scale="85" view="pageBreakPreview">
      <selection activeCell="W8" sqref="W8"/>
      <colBreaks count="1" manualBreakCount="1">
        <brk id="26" max="18" man="1"/>
      </colBreaks>
      <pageMargins left="0" right="0" top="0.98425196850393704" bottom="0.98425196850393704" header="0.51181102362204722" footer="0.51181102362204722"/>
      <printOptions horizontalCentered="1"/>
      <pageSetup paperSize="9" scale="73" orientation="landscape" r:id="rId13"/>
      <headerFooter alignWithMargins="0"/>
    </customSheetView>
    <customSheetView guid="{6215127C-1D1E-3A4D-A947-13022DFEFE8A}" scale="85" showPageBreaks="1" fitToPage="1" view="pageBreakPreview" topLeftCell="A8">
      <selection activeCell="R26" sqref="R26"/>
      <pageMargins left="0" right="0" top="0.98425196850393704" bottom="0.98425196850393704" header="0.51181102362204722" footer="0.51181102362204722"/>
      <printOptions horizontalCentered="1"/>
      <pageSetup paperSize="9" orientation="landscape" r:id="rId14"/>
      <headerFooter alignWithMargins="0"/>
    </customSheetView>
    <customSheetView guid="{962BC72F-66F5-194B-A345-86E7D742C92C}" scale="85" fitToPage="1" view="pageBreakPreview">
      <selection activeCell="BN18" sqref="BN18"/>
      <pageMargins left="0" right="0" top="0.98425196850393704" bottom="0.98425196850393704" header="0.51181102362204722" footer="0.51181102362204722"/>
      <printOptions horizontalCentered="1"/>
      <pageSetup paperSize="9" orientation="landscape" r:id="rId15"/>
      <headerFooter alignWithMargins="0"/>
    </customSheetView>
    <customSheetView guid="{735208AB-3557-B847-80E8-E799B4E2B870}" scale="85" fitToPage="1" view="pageBreakPreview" topLeftCell="A8">
      <selection activeCell="BN18" sqref="BN18"/>
      <pageMargins left="0" right="0" top="0.98425196850393704" bottom="0.98425196850393704" header="0.51181102362204722" footer="0.51181102362204722"/>
      <printOptions horizontalCentered="1"/>
      <pageSetup paperSize="9" orientation="landscape" r:id="rId16"/>
      <headerFooter alignWithMargins="0"/>
    </customSheetView>
    <customSheetView guid="{8E6A6611-11AB-764B-8BD1-FAD2BA1D0124}" scale="50" fitToPage="1" view="pageBreakPreview">
      <selection activeCell="A19" sqref="A19:XFD19"/>
      <pageMargins left="0" right="0" top="0.98425196850393704" bottom="0.98425196850393704" header="0.51181102362204722" footer="0.51181102362204722"/>
      <printOptions horizontalCentered="1"/>
      <pageSetup paperSize="9" orientation="landscape" r:id="rId17"/>
      <headerFooter alignWithMargins="0"/>
    </customSheetView>
    <customSheetView guid="{FDC56B3F-AA0D-EC42-BCB9-5304CA97DB50}" scale="85" fitToPage="1" view="pageBreakPreview" topLeftCell="A8">
      <selection activeCell="M21" sqref="M21"/>
      <pageMargins left="0" right="0" top="0.98425196850393704" bottom="0.98425196850393704" header="0.51181102362204722" footer="0.51181102362204722"/>
      <printOptions horizontalCentered="1"/>
      <pageSetup paperSize="9" orientation="landscape" r:id="rId18"/>
      <headerFooter alignWithMargins="0"/>
    </customSheetView>
    <customSheetView guid="{DBC3C8D2-A4DE-0E47-93C6-778332A94AA0}" scale="85" fitToPage="1" view="pageBreakPreview">
      <selection activeCell="B1" sqref="B1"/>
      <pageMargins left="0" right="0" top="0.98425196850393704" bottom="0.98425196850393704" header="0.51181102362204722" footer="0.51181102362204722"/>
      <printOptions horizontalCentered="1"/>
      <pageSetup paperSize="9" orientation="landscape" r:id="rId19"/>
      <headerFooter alignWithMargins="0"/>
    </customSheetView>
    <customSheetView guid="{62034473-0D23-6445-BA68-8B98B56D2740}" scale="85" showPageBreaks="1" fitToPage="1" view="pageBreakPreview" topLeftCell="A8">
      <selection activeCell="BN18" sqref="BN18"/>
      <pageMargins left="0" right="0" top="0.98425196850393704" bottom="0.98425196850393704" header="0.51181102362204722" footer="0.51181102362204722"/>
      <printOptions horizontalCentered="1"/>
      <pageSetup paperSize="9" orientation="landscape" r:id="rId20"/>
      <headerFooter alignWithMargins="0"/>
    </customSheetView>
    <customSheetView guid="{4E2FE851-0210-CB4B-AFD2-F74D01C675E1}" scale="85" fitToPage="1" view="pageBreakPreview" topLeftCell="A7">
      <selection activeCell="A19" sqref="A19:XFD19"/>
      <pageMargins left="0" right="0" top="0.98425196850393704" bottom="0.98425196850393704" header="0.51181102362204722" footer="0.51181102362204722"/>
      <printOptions horizontalCentered="1"/>
      <pageSetup paperSize="9" orientation="landscape" r:id="rId21"/>
      <headerFooter alignWithMargins="0"/>
    </customSheetView>
  </customSheetViews>
  <mergeCells count="40">
    <mergeCell ref="C4:F4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4:B6"/>
  </mergeCells>
  <phoneticPr fontId="30"/>
  <printOptions horizontalCentered="1"/>
  <pageMargins left="0" right="0" top="0.98425196850393704" bottom="0.98425196850393704" header="0.51181102362204722" footer="0.51181102362204722"/>
  <pageSetup paperSize="9" scale="41" fitToWidth="1" fitToHeight="1" orientation="landscape" usePrinterDefaults="1" r:id="rId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pageSetUpPr fitToPage="1"/>
  </sheetPr>
  <dimension ref="A1:R24"/>
  <sheetViews>
    <sheetView view="pageBreakPreview" topLeftCell="A5" zoomScaleSheetLayoutView="100" workbookViewId="0">
      <selection activeCell="B16" sqref="B16"/>
    </sheetView>
  </sheetViews>
  <sheetFormatPr defaultRowHeight="13.2"/>
  <cols>
    <col min="1" max="1" width="2.625" style="177" customWidth="1"/>
    <col min="2" max="2" width="14.625" style="177" customWidth="1"/>
    <col min="3" max="5" width="18.625" style="177" customWidth="1"/>
    <col min="6" max="6" width="2.625" style="177" customWidth="1"/>
    <col min="7" max="256" width="9" style="177" customWidth="1"/>
    <col min="257" max="257" width="2.625" style="177" customWidth="1"/>
    <col min="258" max="258" width="13.375" style="177" customWidth="1"/>
    <col min="259" max="261" width="15.875" style="177" customWidth="1"/>
    <col min="262" max="262" width="2.625" style="177" customWidth="1"/>
    <col min="263" max="512" width="9" style="177" customWidth="1"/>
    <col min="513" max="513" width="2.625" style="177" customWidth="1"/>
    <col min="514" max="514" width="13.375" style="177" customWidth="1"/>
    <col min="515" max="517" width="15.875" style="177" customWidth="1"/>
    <col min="518" max="518" width="2.625" style="177" customWidth="1"/>
    <col min="519" max="768" width="9" style="177" customWidth="1"/>
    <col min="769" max="769" width="2.625" style="177" customWidth="1"/>
    <col min="770" max="770" width="13.375" style="177" customWidth="1"/>
    <col min="771" max="773" width="15.875" style="177" customWidth="1"/>
    <col min="774" max="774" width="2.625" style="177" customWidth="1"/>
    <col min="775" max="1024" width="9" style="177" customWidth="1"/>
    <col min="1025" max="1025" width="2.625" style="177" customWidth="1"/>
    <col min="1026" max="1026" width="13.375" style="177" customWidth="1"/>
    <col min="1027" max="1029" width="15.875" style="177" customWidth="1"/>
    <col min="1030" max="1030" width="2.625" style="177" customWidth="1"/>
    <col min="1031" max="1280" width="9" style="177" customWidth="1"/>
    <col min="1281" max="1281" width="2.625" style="177" customWidth="1"/>
    <col min="1282" max="1282" width="13.375" style="177" customWidth="1"/>
    <col min="1283" max="1285" width="15.875" style="177" customWidth="1"/>
    <col min="1286" max="1286" width="2.625" style="177" customWidth="1"/>
    <col min="1287" max="1536" width="9" style="177" customWidth="1"/>
    <col min="1537" max="1537" width="2.625" style="177" customWidth="1"/>
    <col min="1538" max="1538" width="13.375" style="177" customWidth="1"/>
    <col min="1539" max="1541" width="15.875" style="177" customWidth="1"/>
    <col min="1542" max="1542" width="2.625" style="177" customWidth="1"/>
    <col min="1543" max="1792" width="9" style="177" customWidth="1"/>
    <col min="1793" max="1793" width="2.625" style="177" customWidth="1"/>
    <col min="1794" max="1794" width="13.375" style="177" customWidth="1"/>
    <col min="1795" max="1797" width="15.875" style="177" customWidth="1"/>
    <col min="1798" max="1798" width="2.625" style="177" customWidth="1"/>
    <col min="1799" max="2048" width="9" style="177" customWidth="1"/>
    <col min="2049" max="2049" width="2.625" style="177" customWidth="1"/>
    <col min="2050" max="2050" width="13.375" style="177" customWidth="1"/>
    <col min="2051" max="2053" width="15.875" style="177" customWidth="1"/>
    <col min="2054" max="2054" width="2.625" style="177" customWidth="1"/>
    <col min="2055" max="2304" width="9" style="177" customWidth="1"/>
    <col min="2305" max="2305" width="2.625" style="177" customWidth="1"/>
    <col min="2306" max="2306" width="13.375" style="177" customWidth="1"/>
    <col min="2307" max="2309" width="15.875" style="177" customWidth="1"/>
    <col min="2310" max="2310" width="2.625" style="177" customWidth="1"/>
    <col min="2311" max="2560" width="9" style="177" customWidth="1"/>
    <col min="2561" max="2561" width="2.625" style="177" customWidth="1"/>
    <col min="2562" max="2562" width="13.375" style="177" customWidth="1"/>
    <col min="2563" max="2565" width="15.875" style="177" customWidth="1"/>
    <col min="2566" max="2566" width="2.625" style="177" customWidth="1"/>
    <col min="2567" max="2816" width="9" style="177" customWidth="1"/>
    <col min="2817" max="2817" width="2.625" style="177" customWidth="1"/>
    <col min="2818" max="2818" width="13.375" style="177" customWidth="1"/>
    <col min="2819" max="2821" width="15.875" style="177" customWidth="1"/>
    <col min="2822" max="2822" width="2.625" style="177" customWidth="1"/>
    <col min="2823" max="3072" width="9" style="177" customWidth="1"/>
    <col min="3073" max="3073" width="2.625" style="177" customWidth="1"/>
    <col min="3074" max="3074" width="13.375" style="177" customWidth="1"/>
    <col min="3075" max="3077" width="15.875" style="177" customWidth="1"/>
    <col min="3078" max="3078" width="2.625" style="177" customWidth="1"/>
    <col min="3079" max="3328" width="9" style="177" customWidth="1"/>
    <col min="3329" max="3329" width="2.625" style="177" customWidth="1"/>
    <col min="3330" max="3330" width="13.375" style="177" customWidth="1"/>
    <col min="3331" max="3333" width="15.875" style="177" customWidth="1"/>
    <col min="3334" max="3334" width="2.625" style="177" customWidth="1"/>
    <col min="3335" max="3584" width="9" style="177" customWidth="1"/>
    <col min="3585" max="3585" width="2.625" style="177" customWidth="1"/>
    <col min="3586" max="3586" width="13.375" style="177" customWidth="1"/>
    <col min="3587" max="3589" width="15.875" style="177" customWidth="1"/>
    <col min="3590" max="3590" width="2.625" style="177" customWidth="1"/>
    <col min="3591" max="3840" width="9" style="177" customWidth="1"/>
    <col min="3841" max="3841" width="2.625" style="177" customWidth="1"/>
    <col min="3842" max="3842" width="13.375" style="177" customWidth="1"/>
    <col min="3843" max="3845" width="15.875" style="177" customWidth="1"/>
    <col min="3846" max="3846" width="2.625" style="177" customWidth="1"/>
    <col min="3847" max="4096" width="9" style="177" customWidth="1"/>
    <col min="4097" max="4097" width="2.625" style="177" customWidth="1"/>
    <col min="4098" max="4098" width="13.375" style="177" customWidth="1"/>
    <col min="4099" max="4101" width="15.875" style="177" customWidth="1"/>
    <col min="4102" max="4102" width="2.625" style="177" customWidth="1"/>
    <col min="4103" max="4352" width="9" style="177" customWidth="1"/>
    <col min="4353" max="4353" width="2.625" style="177" customWidth="1"/>
    <col min="4354" max="4354" width="13.375" style="177" customWidth="1"/>
    <col min="4355" max="4357" width="15.875" style="177" customWidth="1"/>
    <col min="4358" max="4358" width="2.625" style="177" customWidth="1"/>
    <col min="4359" max="4608" width="9" style="177" customWidth="1"/>
    <col min="4609" max="4609" width="2.625" style="177" customWidth="1"/>
    <col min="4610" max="4610" width="13.375" style="177" customWidth="1"/>
    <col min="4611" max="4613" width="15.875" style="177" customWidth="1"/>
    <col min="4614" max="4614" width="2.625" style="177" customWidth="1"/>
    <col min="4615" max="4864" width="9" style="177" customWidth="1"/>
    <col min="4865" max="4865" width="2.625" style="177" customWidth="1"/>
    <col min="4866" max="4866" width="13.375" style="177" customWidth="1"/>
    <col min="4867" max="4869" width="15.875" style="177" customWidth="1"/>
    <col min="4870" max="4870" width="2.625" style="177" customWidth="1"/>
    <col min="4871" max="5120" width="9" style="177" customWidth="1"/>
    <col min="5121" max="5121" width="2.625" style="177" customWidth="1"/>
    <col min="5122" max="5122" width="13.375" style="177" customWidth="1"/>
    <col min="5123" max="5125" width="15.875" style="177" customWidth="1"/>
    <col min="5126" max="5126" width="2.625" style="177" customWidth="1"/>
    <col min="5127" max="5376" width="9" style="177" customWidth="1"/>
    <col min="5377" max="5377" width="2.625" style="177" customWidth="1"/>
    <col min="5378" max="5378" width="13.375" style="177" customWidth="1"/>
    <col min="5379" max="5381" width="15.875" style="177" customWidth="1"/>
    <col min="5382" max="5382" width="2.625" style="177" customWidth="1"/>
    <col min="5383" max="5632" width="9" style="177" customWidth="1"/>
    <col min="5633" max="5633" width="2.625" style="177" customWidth="1"/>
    <col min="5634" max="5634" width="13.375" style="177" customWidth="1"/>
    <col min="5635" max="5637" width="15.875" style="177" customWidth="1"/>
    <col min="5638" max="5638" width="2.625" style="177" customWidth="1"/>
    <col min="5639" max="5888" width="9" style="177" customWidth="1"/>
    <col min="5889" max="5889" width="2.625" style="177" customWidth="1"/>
    <col min="5890" max="5890" width="13.375" style="177" customWidth="1"/>
    <col min="5891" max="5893" width="15.875" style="177" customWidth="1"/>
    <col min="5894" max="5894" width="2.625" style="177" customWidth="1"/>
    <col min="5895" max="6144" width="9" style="177" customWidth="1"/>
    <col min="6145" max="6145" width="2.625" style="177" customWidth="1"/>
    <col min="6146" max="6146" width="13.375" style="177" customWidth="1"/>
    <col min="6147" max="6149" width="15.875" style="177" customWidth="1"/>
    <col min="6150" max="6150" width="2.625" style="177" customWidth="1"/>
    <col min="6151" max="6400" width="9" style="177" customWidth="1"/>
    <col min="6401" max="6401" width="2.625" style="177" customWidth="1"/>
    <col min="6402" max="6402" width="13.375" style="177" customWidth="1"/>
    <col min="6403" max="6405" width="15.875" style="177" customWidth="1"/>
    <col min="6406" max="6406" width="2.625" style="177" customWidth="1"/>
    <col min="6407" max="6656" width="9" style="177" customWidth="1"/>
    <col min="6657" max="6657" width="2.625" style="177" customWidth="1"/>
    <col min="6658" max="6658" width="13.375" style="177" customWidth="1"/>
    <col min="6659" max="6661" width="15.875" style="177" customWidth="1"/>
    <col min="6662" max="6662" width="2.625" style="177" customWidth="1"/>
    <col min="6663" max="6912" width="9" style="177" customWidth="1"/>
    <col min="6913" max="6913" width="2.625" style="177" customWidth="1"/>
    <col min="6914" max="6914" width="13.375" style="177" customWidth="1"/>
    <col min="6915" max="6917" width="15.875" style="177" customWidth="1"/>
    <col min="6918" max="6918" width="2.625" style="177" customWidth="1"/>
    <col min="6919" max="7168" width="9" style="177" customWidth="1"/>
    <col min="7169" max="7169" width="2.625" style="177" customWidth="1"/>
    <col min="7170" max="7170" width="13.375" style="177" customWidth="1"/>
    <col min="7171" max="7173" width="15.875" style="177" customWidth="1"/>
    <col min="7174" max="7174" width="2.625" style="177" customWidth="1"/>
    <col min="7175" max="7424" width="9" style="177" customWidth="1"/>
    <col min="7425" max="7425" width="2.625" style="177" customWidth="1"/>
    <col min="7426" max="7426" width="13.375" style="177" customWidth="1"/>
    <col min="7427" max="7429" width="15.875" style="177" customWidth="1"/>
    <col min="7430" max="7430" width="2.625" style="177" customWidth="1"/>
    <col min="7431" max="7680" width="9" style="177" customWidth="1"/>
    <col min="7681" max="7681" width="2.625" style="177" customWidth="1"/>
    <col min="7682" max="7682" width="13.375" style="177" customWidth="1"/>
    <col min="7683" max="7685" width="15.875" style="177" customWidth="1"/>
    <col min="7686" max="7686" width="2.625" style="177" customWidth="1"/>
    <col min="7687" max="7936" width="9" style="177" customWidth="1"/>
    <col min="7937" max="7937" width="2.625" style="177" customWidth="1"/>
    <col min="7938" max="7938" width="13.375" style="177" customWidth="1"/>
    <col min="7939" max="7941" width="15.875" style="177" customWidth="1"/>
    <col min="7942" max="7942" width="2.625" style="177" customWidth="1"/>
    <col min="7943" max="8192" width="9" style="177" customWidth="1"/>
    <col min="8193" max="8193" width="2.625" style="177" customWidth="1"/>
    <col min="8194" max="8194" width="13.375" style="177" customWidth="1"/>
    <col min="8195" max="8197" width="15.875" style="177" customWidth="1"/>
    <col min="8198" max="8198" width="2.625" style="177" customWidth="1"/>
    <col min="8199" max="8448" width="9" style="177" customWidth="1"/>
    <col min="8449" max="8449" width="2.625" style="177" customWidth="1"/>
    <col min="8450" max="8450" width="13.375" style="177" customWidth="1"/>
    <col min="8451" max="8453" width="15.875" style="177" customWidth="1"/>
    <col min="8454" max="8454" width="2.625" style="177" customWidth="1"/>
    <col min="8455" max="8704" width="9" style="177" customWidth="1"/>
    <col min="8705" max="8705" width="2.625" style="177" customWidth="1"/>
    <col min="8706" max="8706" width="13.375" style="177" customWidth="1"/>
    <col min="8707" max="8709" width="15.875" style="177" customWidth="1"/>
    <col min="8710" max="8710" width="2.625" style="177" customWidth="1"/>
    <col min="8711" max="8960" width="9" style="177" customWidth="1"/>
    <col min="8961" max="8961" width="2.625" style="177" customWidth="1"/>
    <col min="8962" max="8962" width="13.375" style="177" customWidth="1"/>
    <col min="8963" max="8965" width="15.875" style="177" customWidth="1"/>
    <col min="8966" max="8966" width="2.625" style="177" customWidth="1"/>
    <col min="8967" max="9216" width="9" style="177" customWidth="1"/>
    <col min="9217" max="9217" width="2.625" style="177" customWidth="1"/>
    <col min="9218" max="9218" width="13.375" style="177" customWidth="1"/>
    <col min="9219" max="9221" width="15.875" style="177" customWidth="1"/>
    <col min="9222" max="9222" width="2.625" style="177" customWidth="1"/>
    <col min="9223" max="9472" width="9" style="177" customWidth="1"/>
    <col min="9473" max="9473" width="2.625" style="177" customWidth="1"/>
    <col min="9474" max="9474" width="13.375" style="177" customWidth="1"/>
    <col min="9475" max="9477" width="15.875" style="177" customWidth="1"/>
    <col min="9478" max="9478" width="2.625" style="177" customWidth="1"/>
    <col min="9479" max="9728" width="9" style="177" customWidth="1"/>
    <col min="9729" max="9729" width="2.625" style="177" customWidth="1"/>
    <col min="9730" max="9730" width="13.375" style="177" customWidth="1"/>
    <col min="9731" max="9733" width="15.875" style="177" customWidth="1"/>
    <col min="9734" max="9734" width="2.625" style="177" customWidth="1"/>
    <col min="9735" max="9984" width="9" style="177" customWidth="1"/>
    <col min="9985" max="9985" width="2.625" style="177" customWidth="1"/>
    <col min="9986" max="9986" width="13.375" style="177" customWidth="1"/>
    <col min="9987" max="9989" width="15.875" style="177" customWidth="1"/>
    <col min="9990" max="9990" width="2.625" style="177" customWidth="1"/>
    <col min="9991" max="10240" width="9" style="177" customWidth="1"/>
    <col min="10241" max="10241" width="2.625" style="177" customWidth="1"/>
    <col min="10242" max="10242" width="13.375" style="177" customWidth="1"/>
    <col min="10243" max="10245" width="15.875" style="177" customWidth="1"/>
    <col min="10246" max="10246" width="2.625" style="177" customWidth="1"/>
    <col min="10247" max="10496" width="9" style="177" customWidth="1"/>
    <col min="10497" max="10497" width="2.625" style="177" customWidth="1"/>
    <col min="10498" max="10498" width="13.375" style="177" customWidth="1"/>
    <col min="10499" max="10501" width="15.875" style="177" customWidth="1"/>
    <col min="10502" max="10502" width="2.625" style="177" customWidth="1"/>
    <col min="10503" max="10752" width="9" style="177" customWidth="1"/>
    <col min="10753" max="10753" width="2.625" style="177" customWidth="1"/>
    <col min="10754" max="10754" width="13.375" style="177" customWidth="1"/>
    <col min="10755" max="10757" width="15.875" style="177" customWidth="1"/>
    <col min="10758" max="10758" width="2.625" style="177" customWidth="1"/>
    <col min="10759" max="11008" width="9" style="177" customWidth="1"/>
    <col min="11009" max="11009" width="2.625" style="177" customWidth="1"/>
    <col min="11010" max="11010" width="13.375" style="177" customWidth="1"/>
    <col min="11011" max="11013" width="15.875" style="177" customWidth="1"/>
    <col min="11014" max="11014" width="2.625" style="177" customWidth="1"/>
    <col min="11015" max="11264" width="9" style="177" customWidth="1"/>
    <col min="11265" max="11265" width="2.625" style="177" customWidth="1"/>
    <col min="11266" max="11266" width="13.375" style="177" customWidth="1"/>
    <col min="11267" max="11269" width="15.875" style="177" customWidth="1"/>
    <col min="11270" max="11270" width="2.625" style="177" customWidth="1"/>
    <col min="11271" max="11520" width="9" style="177" customWidth="1"/>
    <col min="11521" max="11521" width="2.625" style="177" customWidth="1"/>
    <col min="11522" max="11522" width="13.375" style="177" customWidth="1"/>
    <col min="11523" max="11525" width="15.875" style="177" customWidth="1"/>
    <col min="11526" max="11526" width="2.625" style="177" customWidth="1"/>
    <col min="11527" max="11776" width="9" style="177" customWidth="1"/>
    <col min="11777" max="11777" width="2.625" style="177" customWidth="1"/>
    <col min="11778" max="11778" width="13.375" style="177" customWidth="1"/>
    <col min="11779" max="11781" width="15.875" style="177" customWidth="1"/>
    <col min="11782" max="11782" width="2.625" style="177" customWidth="1"/>
    <col min="11783" max="12032" width="9" style="177" customWidth="1"/>
    <col min="12033" max="12033" width="2.625" style="177" customWidth="1"/>
    <col min="12034" max="12034" width="13.375" style="177" customWidth="1"/>
    <col min="12035" max="12037" width="15.875" style="177" customWidth="1"/>
    <col min="12038" max="12038" width="2.625" style="177" customWidth="1"/>
    <col min="12039" max="12288" width="9" style="177" customWidth="1"/>
    <col min="12289" max="12289" width="2.625" style="177" customWidth="1"/>
    <col min="12290" max="12290" width="13.375" style="177" customWidth="1"/>
    <col min="12291" max="12293" width="15.875" style="177" customWidth="1"/>
    <col min="12294" max="12294" width="2.625" style="177" customWidth="1"/>
    <col min="12295" max="12544" width="9" style="177" customWidth="1"/>
    <col min="12545" max="12545" width="2.625" style="177" customWidth="1"/>
    <col min="12546" max="12546" width="13.375" style="177" customWidth="1"/>
    <col min="12547" max="12549" width="15.875" style="177" customWidth="1"/>
    <col min="12550" max="12550" width="2.625" style="177" customWidth="1"/>
    <col min="12551" max="12800" width="9" style="177" customWidth="1"/>
    <col min="12801" max="12801" width="2.625" style="177" customWidth="1"/>
    <col min="12802" max="12802" width="13.375" style="177" customWidth="1"/>
    <col min="12803" max="12805" width="15.875" style="177" customWidth="1"/>
    <col min="12806" max="12806" width="2.625" style="177" customWidth="1"/>
    <col min="12807" max="13056" width="9" style="177" customWidth="1"/>
    <col min="13057" max="13057" width="2.625" style="177" customWidth="1"/>
    <col min="13058" max="13058" width="13.375" style="177" customWidth="1"/>
    <col min="13059" max="13061" width="15.875" style="177" customWidth="1"/>
    <col min="13062" max="13062" width="2.625" style="177" customWidth="1"/>
    <col min="13063" max="13312" width="9" style="177" customWidth="1"/>
    <col min="13313" max="13313" width="2.625" style="177" customWidth="1"/>
    <col min="13314" max="13314" width="13.375" style="177" customWidth="1"/>
    <col min="13315" max="13317" width="15.875" style="177" customWidth="1"/>
    <col min="13318" max="13318" width="2.625" style="177" customWidth="1"/>
    <col min="13319" max="13568" width="9" style="177" customWidth="1"/>
    <col min="13569" max="13569" width="2.625" style="177" customWidth="1"/>
    <col min="13570" max="13570" width="13.375" style="177" customWidth="1"/>
    <col min="13571" max="13573" width="15.875" style="177" customWidth="1"/>
    <col min="13574" max="13574" width="2.625" style="177" customWidth="1"/>
    <col min="13575" max="13824" width="9" style="177" customWidth="1"/>
    <col min="13825" max="13825" width="2.625" style="177" customWidth="1"/>
    <col min="13826" max="13826" width="13.375" style="177" customWidth="1"/>
    <col min="13827" max="13829" width="15.875" style="177" customWidth="1"/>
    <col min="13830" max="13830" width="2.625" style="177" customWidth="1"/>
    <col min="13831" max="14080" width="9" style="177" customWidth="1"/>
    <col min="14081" max="14081" width="2.625" style="177" customWidth="1"/>
    <col min="14082" max="14082" width="13.375" style="177" customWidth="1"/>
    <col min="14083" max="14085" width="15.875" style="177" customWidth="1"/>
    <col min="14086" max="14086" width="2.625" style="177" customWidth="1"/>
    <col min="14087" max="14336" width="9" style="177" customWidth="1"/>
    <col min="14337" max="14337" width="2.625" style="177" customWidth="1"/>
    <col min="14338" max="14338" width="13.375" style="177" customWidth="1"/>
    <col min="14339" max="14341" width="15.875" style="177" customWidth="1"/>
    <col min="14342" max="14342" width="2.625" style="177" customWidth="1"/>
    <col min="14343" max="14592" width="9" style="177" customWidth="1"/>
    <col min="14593" max="14593" width="2.625" style="177" customWidth="1"/>
    <col min="14594" max="14594" width="13.375" style="177" customWidth="1"/>
    <col min="14595" max="14597" width="15.875" style="177" customWidth="1"/>
    <col min="14598" max="14598" width="2.625" style="177" customWidth="1"/>
    <col min="14599" max="14848" width="9" style="177" customWidth="1"/>
    <col min="14849" max="14849" width="2.625" style="177" customWidth="1"/>
    <col min="14850" max="14850" width="13.375" style="177" customWidth="1"/>
    <col min="14851" max="14853" width="15.875" style="177" customWidth="1"/>
    <col min="14854" max="14854" width="2.625" style="177" customWidth="1"/>
    <col min="14855" max="15104" width="9" style="177" customWidth="1"/>
    <col min="15105" max="15105" width="2.625" style="177" customWidth="1"/>
    <col min="15106" max="15106" width="13.375" style="177" customWidth="1"/>
    <col min="15107" max="15109" width="15.875" style="177" customWidth="1"/>
    <col min="15110" max="15110" width="2.625" style="177" customWidth="1"/>
    <col min="15111" max="15360" width="9" style="177" customWidth="1"/>
    <col min="15361" max="15361" width="2.625" style="177" customWidth="1"/>
    <col min="15362" max="15362" width="13.375" style="177" customWidth="1"/>
    <col min="15363" max="15365" width="15.875" style="177" customWidth="1"/>
    <col min="15366" max="15366" width="2.625" style="177" customWidth="1"/>
    <col min="15367" max="15616" width="9" style="177" customWidth="1"/>
    <col min="15617" max="15617" width="2.625" style="177" customWidth="1"/>
    <col min="15618" max="15618" width="13.375" style="177" customWidth="1"/>
    <col min="15619" max="15621" width="15.875" style="177" customWidth="1"/>
    <col min="15622" max="15622" width="2.625" style="177" customWidth="1"/>
    <col min="15623" max="15872" width="9" style="177" customWidth="1"/>
    <col min="15873" max="15873" width="2.625" style="177" customWidth="1"/>
    <col min="15874" max="15874" width="13.375" style="177" customWidth="1"/>
    <col min="15875" max="15877" width="15.875" style="177" customWidth="1"/>
    <col min="15878" max="15878" width="2.625" style="177" customWidth="1"/>
    <col min="15879" max="16128" width="9" style="177" customWidth="1"/>
    <col min="16129" max="16129" width="2.625" style="177" customWidth="1"/>
    <col min="16130" max="16130" width="13.375" style="177" customWidth="1"/>
    <col min="16131" max="16133" width="15.875" style="177" customWidth="1"/>
    <col min="16134" max="16134" width="2.625" style="177" customWidth="1"/>
    <col min="16135" max="16384" width="9" style="177" customWidth="1"/>
  </cols>
  <sheetData>
    <row r="1" spans="1:18" s="3" customFormat="1" ht="24.95" customHeight="1">
      <c r="A1" s="37" t="s">
        <v>214</v>
      </c>
    </row>
    <row r="3" spans="1:18">
      <c r="A3" s="2"/>
      <c r="B3" s="2"/>
      <c r="C3" s="2"/>
      <c r="D3" s="2"/>
      <c r="E3" s="61" t="s">
        <v>219</v>
      </c>
      <c r="G3" s="2"/>
      <c r="H3" s="2"/>
    </row>
    <row r="4" spans="1:18" ht="39.950000000000003" customHeight="1">
      <c r="A4" s="2"/>
      <c r="B4" s="6" t="s">
        <v>218</v>
      </c>
      <c r="C4" s="8" t="s">
        <v>217</v>
      </c>
      <c r="D4" s="8" t="s">
        <v>77</v>
      </c>
      <c r="E4" s="8" t="s">
        <v>215</v>
      </c>
      <c r="F4" s="2"/>
      <c r="G4" s="2"/>
      <c r="H4" s="2"/>
    </row>
    <row r="5" spans="1:18" s="178" customFormat="1" ht="30" customHeight="1">
      <c r="A5" s="4"/>
      <c r="B5" s="8" t="s">
        <v>7</v>
      </c>
      <c r="C5" s="183">
        <v>65.5</v>
      </c>
      <c r="D5" s="183">
        <v>75.599999999999994</v>
      </c>
      <c r="E5" s="183">
        <v>69</v>
      </c>
      <c r="F5" s="4"/>
      <c r="G5" s="4"/>
      <c r="H5" s="4"/>
    </row>
    <row r="6" spans="1:18" s="178" customFormat="1" ht="30" customHeight="1">
      <c r="A6" s="4"/>
      <c r="B6" s="8" t="s">
        <v>15</v>
      </c>
      <c r="C6" s="183">
        <v>60.4</v>
      </c>
      <c r="D6" s="183">
        <v>72</v>
      </c>
      <c r="E6" s="183">
        <v>64.5</v>
      </c>
      <c r="F6" s="4"/>
      <c r="G6" s="4"/>
      <c r="H6" s="4"/>
    </row>
    <row r="7" spans="1:18" s="178" customFormat="1" ht="30" customHeight="1">
      <c r="A7" s="4"/>
      <c r="B7" s="8" t="s">
        <v>19</v>
      </c>
      <c r="C7" s="183">
        <v>50.1</v>
      </c>
      <c r="D7" s="183">
        <v>70.7</v>
      </c>
      <c r="E7" s="183">
        <v>62.3</v>
      </c>
      <c r="F7" s="4"/>
      <c r="R7" s="188"/>
    </row>
    <row r="8" spans="1:18" s="178" customFormat="1" ht="30" customHeight="1">
      <c r="A8" s="4"/>
      <c r="B8" s="8" t="s">
        <v>213</v>
      </c>
      <c r="C8" s="183">
        <v>55.5</v>
      </c>
      <c r="D8" s="183">
        <v>72.3</v>
      </c>
      <c r="E8" s="183">
        <v>63.8</v>
      </c>
      <c r="F8" s="4"/>
      <c r="R8" s="188"/>
    </row>
    <row r="9" spans="1:18" s="178" customFormat="1" ht="30" customHeight="1">
      <c r="A9" s="4"/>
      <c r="B9" s="8" t="s">
        <v>211</v>
      </c>
      <c r="C9" s="183">
        <v>62.7</v>
      </c>
      <c r="D9" s="183">
        <v>71.5</v>
      </c>
      <c r="E9" s="183">
        <v>67.5</v>
      </c>
      <c r="F9" s="4"/>
      <c r="R9" s="188"/>
    </row>
    <row r="10" spans="1:18" s="178" customFormat="1" ht="30" customHeight="1">
      <c r="A10" s="4"/>
      <c r="B10" s="8" t="s">
        <v>210</v>
      </c>
      <c r="C10" s="183">
        <v>59</v>
      </c>
      <c r="D10" s="183">
        <v>68.099999999999994</v>
      </c>
      <c r="E10" s="183">
        <v>63.5</v>
      </c>
      <c r="F10" s="4"/>
      <c r="R10" s="188"/>
    </row>
    <row r="11" spans="1:18" s="178" customFormat="1" ht="30" customHeight="1">
      <c r="A11" s="4"/>
      <c r="B11" s="8" t="s">
        <v>208</v>
      </c>
      <c r="C11" s="183">
        <v>60.9</v>
      </c>
      <c r="D11" s="183">
        <v>69.7</v>
      </c>
      <c r="E11" s="183">
        <v>65.3</v>
      </c>
      <c r="F11" s="4"/>
      <c r="R11" s="188"/>
    </row>
    <row r="12" spans="1:18" s="178" customFormat="1" ht="30" customHeight="1">
      <c r="A12" s="4"/>
      <c r="B12" s="8" t="s">
        <v>373</v>
      </c>
      <c r="C12" s="183">
        <v>51.2</v>
      </c>
      <c r="D12" s="183">
        <v>59.8</v>
      </c>
      <c r="E12" s="183">
        <v>55.6</v>
      </c>
      <c r="F12" s="4"/>
      <c r="R12" s="188"/>
    </row>
    <row r="13" spans="1:18" s="178" customFormat="1" ht="30" customHeight="1">
      <c r="A13" s="4"/>
      <c r="B13" s="8" t="s">
        <v>189</v>
      </c>
      <c r="C13" s="183">
        <v>64.3</v>
      </c>
      <c r="D13" s="183">
        <v>65.3</v>
      </c>
      <c r="E13" s="183">
        <v>64.8</v>
      </c>
      <c r="F13" s="4"/>
      <c r="R13" s="188"/>
    </row>
    <row r="14" spans="1:18" s="178" customFormat="1" ht="30" customHeight="1">
      <c r="A14" s="4"/>
      <c r="B14" s="8" t="s">
        <v>408</v>
      </c>
      <c r="C14" s="183">
        <v>64.7</v>
      </c>
      <c r="D14" s="183">
        <v>69.8</v>
      </c>
      <c r="E14" s="183">
        <v>67.3</v>
      </c>
      <c r="F14" s="4"/>
      <c r="R14" s="188"/>
    </row>
    <row r="15" spans="1:18" s="178" customFormat="1" ht="30" customHeight="1">
      <c r="A15" s="4"/>
      <c r="B15" s="8" t="s">
        <v>413</v>
      </c>
      <c r="C15" s="183">
        <v>64.099999999999994</v>
      </c>
      <c r="D15" s="183">
        <v>70.3</v>
      </c>
      <c r="E15" s="183">
        <v>67.2</v>
      </c>
      <c r="F15" s="4"/>
      <c r="R15" s="188"/>
    </row>
    <row r="16" spans="1:18" s="178" customFormat="1" ht="30" customHeight="1">
      <c r="A16" s="4"/>
      <c r="B16" s="8" t="s">
        <v>418</v>
      </c>
      <c r="C16" s="183">
        <v>65.599999999999994</v>
      </c>
      <c r="D16" s="183">
        <v>71.900000000000006</v>
      </c>
      <c r="E16" s="183">
        <v>68.8</v>
      </c>
      <c r="F16" s="4"/>
      <c r="R16" s="188"/>
    </row>
    <row r="17" spans="1:18" ht="15" customHeight="1">
      <c r="A17" s="2"/>
      <c r="B17" s="181"/>
      <c r="C17" s="184"/>
      <c r="D17" s="184"/>
      <c r="E17" s="184"/>
      <c r="F17" s="2"/>
      <c r="R17" s="189"/>
    </row>
    <row r="18" spans="1:18" s="1" customFormat="1" ht="15" customHeight="1">
      <c r="A18" s="2"/>
      <c r="B18" s="50" t="s">
        <v>207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7"/>
      <c r="N18" s="187"/>
      <c r="O18" s="187"/>
      <c r="P18" s="187"/>
      <c r="Q18" s="187"/>
      <c r="R18" s="189"/>
    </row>
    <row r="19" spans="1:18" s="1" customFormat="1" ht="15" customHeight="1">
      <c r="A19" s="2"/>
      <c r="B19" s="50" t="s">
        <v>206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7"/>
      <c r="N19" s="187"/>
      <c r="O19" s="187"/>
      <c r="P19" s="187"/>
      <c r="Q19" s="187"/>
      <c r="R19" s="189"/>
    </row>
    <row r="20" spans="1:18" ht="15" customHeight="1">
      <c r="A20" s="2"/>
      <c r="B20" s="50" t="s">
        <v>204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7"/>
      <c r="N20" s="187"/>
      <c r="O20" s="187"/>
      <c r="P20" s="187"/>
      <c r="Q20" s="187"/>
      <c r="R20" s="189"/>
    </row>
    <row r="21" spans="1:18" ht="15" customHeight="1">
      <c r="A21" s="2"/>
      <c r="B21" s="35" t="s">
        <v>202</v>
      </c>
      <c r="C21" s="2"/>
      <c r="D21" s="2"/>
      <c r="E21" s="2"/>
      <c r="F21" s="2"/>
      <c r="G21" s="2"/>
      <c r="H21" s="2"/>
    </row>
    <row r="22" spans="1:18" s="177" customFormat="1">
      <c r="A22" s="179"/>
      <c r="B22" s="182" t="s">
        <v>265</v>
      </c>
      <c r="C22" s="186"/>
      <c r="D22" s="186"/>
      <c r="E22" s="186"/>
      <c r="F22" s="2"/>
      <c r="G22" s="2"/>
      <c r="H22" s="2"/>
    </row>
    <row r="23" spans="1:18" s="177" customFormat="1">
      <c r="B23" s="177" t="s">
        <v>405</v>
      </c>
    </row>
    <row r="24" spans="1:18">
      <c r="A24" s="180"/>
      <c r="B24" s="35"/>
      <c r="C24" s="2"/>
      <c r="D24" s="2"/>
      <c r="E24" s="2"/>
      <c r="F24" s="2"/>
      <c r="G24" s="2"/>
      <c r="H24" s="2"/>
    </row>
  </sheetData>
  <customSheetViews>
    <customSheetView guid="{96B612BC-8806-E444-88B1-4DCF179A7E6B}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1"/>
      <headerFooter alignWithMargins="0"/>
    </customSheetView>
    <customSheetView guid="{B4467869-544B-F34B-8EAA-E7B763936B8A}" showPageBreaks="1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2"/>
      <headerFooter alignWithMargins="0"/>
    </customSheetView>
    <customSheetView guid="{0116BDBE-C64C-CA4E-A373-1515DB40E62B}" showPageBreaks="1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3"/>
      <headerFooter alignWithMargins="0"/>
    </customSheetView>
    <customSheetView guid="{A4EF9216-9E19-9545-97B0-FE2A34D0F987}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4"/>
      <headerFooter alignWithMargins="0"/>
    </customSheetView>
    <customSheetView guid="{A5BCBE8B-D631-DC4D-AC12-4A7C26D032E3}" fitToPage="1" view="pageBreakPreview" topLeftCell="A10">
      <selection activeCell="B14" sqref="B14:E14"/>
      <pageMargins left="0.75" right="0.75" top="1" bottom="1" header="0.51200000000000001" footer="0.51200000000000001"/>
      <pageSetup paperSize="9" horizontalDpi="300" verticalDpi="300" r:id="rId5"/>
      <headerFooter alignWithMargins="0"/>
    </customSheetView>
    <customSheetView guid="{B0DB08DD-A51A-7B4D-90C7-D6001A363E20}" fitToPage="1" view="pageBreakPreview" topLeftCell="A10">
      <selection activeCell="B14" sqref="B14:E14"/>
      <pageMargins left="0.75" right="0.75" top="1" bottom="1" header="0.51200000000000001" footer="0.51200000000000001"/>
      <pageSetup paperSize="9" horizontalDpi="300" verticalDpi="300" r:id="rId6"/>
      <headerFooter alignWithMargins="0"/>
    </customSheetView>
    <customSheetView guid="{3921EBAD-0C40-4043-BD12-92945C85681F}" fitToPage="1" view="pageBreakPreview" topLeftCell="A10">
      <selection activeCell="B14" sqref="B14:E14"/>
      <pageMargins left="0.75" right="0.75" top="1" bottom="1" header="0.51200000000000001" footer="0.51200000000000001"/>
      <pageSetup paperSize="9" horizontalDpi="300" verticalDpi="300" r:id="rId7"/>
      <headerFooter alignWithMargins="0"/>
    </customSheetView>
    <customSheetView guid="{010BA514-F8E5-F44B-9408-73D0BAF03220}" fitToPage="1" view="pageBreakPreview" topLeftCell="A10">
      <selection activeCell="B14" sqref="B14:E14"/>
      <pageMargins left="0.75" right="0.75" top="1" bottom="1" header="0.51200000000000001" footer="0.51200000000000001"/>
      <pageSetup paperSize="9" horizontalDpi="300" verticalDpi="300" r:id="rId8"/>
      <headerFooter alignWithMargins="0"/>
    </customSheetView>
    <customSheetView guid="{4B7C6462-01AD-C24A-BE5A-370058683597}" fitToPage="1" view="pageBreakPreview" topLeftCell="A8">
      <selection activeCell="E15" sqref="E15"/>
      <pageMargins left="0.75" right="0.75" top="1" bottom="1" header="0.51200000000000001" footer="0.51200000000000001"/>
      <pageSetup paperSize="9" horizontalDpi="300" verticalDpi="300" r:id="rId9"/>
      <headerFooter alignWithMargins="0"/>
    </customSheetView>
    <customSheetView guid="{BED36000-7DE8-C64D-9753-50381AC4E376}" showPageBreaks="1" fitToPage="1" view="pageBreakPreview" topLeftCell="A7">
      <selection activeCell="E15" sqref="E15"/>
      <pageMargins left="0.75" right="0.75" top="1" bottom="1" header="0.51200000000000001" footer="0.51200000000000001"/>
      <pageSetup paperSize="9" horizontalDpi="300" verticalDpi="300" r:id="rId10"/>
      <headerFooter alignWithMargins="0"/>
    </customSheetView>
    <customSheetView guid="{EDCFDF64-6C70-AA4F-8600-46A2DC214C55}" fitToPage="1" view="pageBreakPreview">
      <selection activeCell="C15" sqref="C15:E15"/>
      <pageMargins left="0.75" right="0.75" top="1" bottom="1" header="0.51200000000000001" footer="0.51200000000000001"/>
      <pageSetup paperSize="9" horizontalDpi="300" verticalDpi="300" r:id="rId11"/>
      <headerFooter alignWithMargins="0"/>
    </customSheetView>
    <customSheetView guid="{1E50F6C9-5C17-0441-AFE8-085841FC9038}" showPageBreaks="1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12"/>
      <headerFooter alignWithMargins="0"/>
    </customSheetView>
    <customSheetView guid="{68BA17B9-516F-7340-B926-33A1D6C8EC6E}" fitToPage="1" view="pageBreakPreview">
      <selection activeCell="G7" sqref="G7"/>
      <pageMargins left="0.75" right="0.75" top="1" bottom="1" header="0.51200000000000001" footer="0.51200000000000001"/>
      <pageSetup paperSize="9" horizontalDpi="300" verticalDpi="300" r:id="rId13"/>
      <headerFooter alignWithMargins="0"/>
    </customSheetView>
    <customSheetView guid="{6215127C-1D1E-3A4D-A947-13022DFEFE8A}" showPageBreaks="1" fitToPage="1" view="pageBreakPreview">
      <selection activeCell="K8" sqref="K8"/>
      <pageMargins left="0.75" right="0.75" top="1" bottom="1" header="0.51200000000000001" footer="0.51200000000000001"/>
      <pageSetup paperSize="9" horizontalDpi="300" verticalDpi="300" r:id="rId14"/>
      <headerFooter alignWithMargins="0"/>
    </customSheetView>
    <customSheetView guid="{962BC72F-66F5-194B-A345-86E7D742C92C}" fitToPage="1" view="pageBreakPreview" topLeftCell="A8">
      <selection activeCell="E15" sqref="E15"/>
      <pageMargins left="0.75" right="0.75" top="1" bottom="1" header="0.51200000000000001" footer="0.51200000000000001"/>
      <pageSetup paperSize="9" horizontalDpi="300" verticalDpi="300" r:id="rId15"/>
      <headerFooter alignWithMargins="0"/>
    </customSheetView>
    <customSheetView guid="{735208AB-3557-B847-80E8-E799B4E2B870}" fitToPage="1" view="pageBreakPreview">
      <selection activeCell="E15" sqref="E15"/>
      <pageMargins left="0.75" right="0.75" top="1" bottom="1" header="0.51200000000000001" footer="0.51200000000000001"/>
      <pageSetup paperSize="9" horizontalDpi="300" verticalDpi="300" r:id="rId16"/>
      <headerFooter alignWithMargins="0"/>
    </customSheetView>
    <customSheetView guid="{8E6A6611-11AB-764B-8BD1-FAD2BA1D0124}" fitToPage="1" view="pageBreakPreview">
      <selection activeCell="E15" sqref="E15"/>
      <pageMargins left="0.75" right="0.75" top="1" bottom="1" header="0.51200000000000001" footer="0.51200000000000001"/>
      <pageSetup paperSize="9" horizontalDpi="300" verticalDpi="300" r:id="rId17"/>
      <headerFooter alignWithMargins="0"/>
    </customSheetView>
    <customSheetView guid="{FDC56B3F-AA0D-EC42-BCB9-5304CA97DB50}" fitToPage="1" view="pageBreakPreview" topLeftCell="A13">
      <selection activeCell="C16" sqref="C16:E16"/>
      <pageMargins left="0.75" right="0.75" top="1" bottom="1" header="0.51200000000000001" footer="0.51200000000000001"/>
      <pageSetup paperSize="9" horizontalDpi="300" verticalDpi="300" r:id="rId18"/>
      <headerFooter alignWithMargins="0"/>
    </customSheetView>
    <customSheetView guid="{DBC3C8D2-A4DE-0E47-93C6-778332A94AA0}" fitToPage="1" view="pageBreakPreview">
      <selection activeCell="C15" sqref="C15:E15"/>
      <pageMargins left="0.75" right="0.75" top="1" bottom="1" header="0.51200000000000001" footer="0.51200000000000001"/>
      <pageSetup paperSize="9" horizontalDpi="300" verticalDpi="300" r:id="rId19"/>
      <headerFooter alignWithMargins="0"/>
    </customSheetView>
    <customSheetView guid="{62034473-0D23-6445-BA68-8B98B56D2740}" showPageBreaks="1" fitToPage="1" view="pageBreakPreview">
      <selection activeCell="E15" sqref="E15"/>
      <pageMargins left="0.75" right="0.75" top="1" bottom="1" header="0.51200000000000001" footer="0.51200000000000001"/>
      <pageSetup paperSize="9" horizontalDpi="300" verticalDpi="300" r:id="rId20"/>
      <headerFooter alignWithMargins="0"/>
    </customSheetView>
    <customSheetView guid="{4E2FE851-0210-CB4B-AFD2-F74D01C675E1}" fitToPage="1" view="pageBreakPreview" topLeftCell="A5">
      <selection activeCell="B16" sqref="B16:E16"/>
      <pageMargins left="0.75" right="0.75" top="1" bottom="1" header="0.51200000000000001" footer="0.51200000000000001"/>
      <pageSetup paperSize="9" horizontalDpi="300" verticalDpi="300" r:id="rId21"/>
      <headerFooter alignWithMargins="0"/>
    </customSheetView>
  </customSheetViews>
  <phoneticPr fontId="30"/>
  <pageMargins left="0.75" right="0.75" top="1" bottom="1" header="0.51200000000000001" footer="0.51200000000000001"/>
  <pageSetup paperSize="9" fitToWidth="1" fitToHeight="1" usePrinterDefaults="1" horizontalDpi="300" verticalDpi="300" r:id="rId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pageSetUpPr fitToPage="1"/>
  </sheetPr>
  <dimension ref="A1:P36"/>
  <sheetViews>
    <sheetView view="pageBreakPreview" zoomScale="70" zoomScaleNormal="75" zoomScaleSheetLayoutView="70" workbookViewId="0">
      <pane xSplit="4" ySplit="4" topLeftCell="H23" activePane="bottomRight" state="frozen"/>
      <selection pane="topRight"/>
      <selection pane="bottomLeft"/>
      <selection pane="bottomRight" activeCell="I30" sqref="I30"/>
    </sheetView>
  </sheetViews>
  <sheetFormatPr defaultRowHeight="13.2"/>
  <cols>
    <col min="1" max="1" width="2.625" style="3" customWidth="1"/>
    <col min="2" max="3" width="5.625" style="3" customWidth="1"/>
    <col min="4" max="4" width="16.875" style="3" customWidth="1"/>
    <col min="5" max="7" width="12.625" style="3" hidden="1" customWidth="1"/>
    <col min="8" max="16" width="12.625" style="3" customWidth="1"/>
    <col min="17" max="17" width="2.875" style="3" customWidth="1"/>
    <col min="18" max="243" width="9" style="3" customWidth="1"/>
    <col min="244" max="244" width="2.625" style="3" customWidth="1"/>
    <col min="245" max="246" width="5.625" style="3" customWidth="1"/>
    <col min="247" max="247" width="16.875" style="3" customWidth="1"/>
    <col min="248" max="272" width="12.625" style="3" customWidth="1"/>
    <col min="273" max="273" width="2.875" style="3" customWidth="1"/>
    <col min="274" max="499" width="9" style="3" customWidth="1"/>
    <col min="500" max="500" width="2.625" style="3" customWidth="1"/>
    <col min="501" max="502" width="5.625" style="3" customWidth="1"/>
    <col min="503" max="503" width="16.875" style="3" customWidth="1"/>
    <col min="504" max="528" width="12.625" style="3" customWidth="1"/>
    <col min="529" max="529" width="2.875" style="3" customWidth="1"/>
    <col min="530" max="755" width="9" style="3" customWidth="1"/>
    <col min="756" max="756" width="2.625" style="3" customWidth="1"/>
    <col min="757" max="758" width="5.625" style="3" customWidth="1"/>
    <col min="759" max="759" width="16.875" style="3" customWidth="1"/>
    <col min="760" max="784" width="12.625" style="3" customWidth="1"/>
    <col min="785" max="785" width="2.875" style="3" customWidth="1"/>
    <col min="786" max="1011" width="9" style="3" customWidth="1"/>
    <col min="1012" max="1012" width="2.625" style="3" customWidth="1"/>
    <col min="1013" max="1014" width="5.625" style="3" customWidth="1"/>
    <col min="1015" max="1015" width="16.875" style="3" customWidth="1"/>
    <col min="1016" max="1040" width="12.625" style="3" customWidth="1"/>
    <col min="1041" max="1041" width="2.875" style="3" customWidth="1"/>
    <col min="1042" max="1267" width="9" style="3" customWidth="1"/>
    <col min="1268" max="1268" width="2.625" style="3" customWidth="1"/>
    <col min="1269" max="1270" width="5.625" style="3" customWidth="1"/>
    <col min="1271" max="1271" width="16.875" style="3" customWidth="1"/>
    <col min="1272" max="1296" width="12.625" style="3" customWidth="1"/>
    <col min="1297" max="1297" width="2.875" style="3" customWidth="1"/>
    <col min="1298" max="1523" width="9" style="3" customWidth="1"/>
    <col min="1524" max="1524" width="2.625" style="3" customWidth="1"/>
    <col min="1525" max="1526" width="5.625" style="3" customWidth="1"/>
    <col min="1527" max="1527" width="16.875" style="3" customWidth="1"/>
    <col min="1528" max="1552" width="12.625" style="3" customWidth="1"/>
    <col min="1553" max="1553" width="2.875" style="3" customWidth="1"/>
    <col min="1554" max="1779" width="9" style="3" customWidth="1"/>
    <col min="1780" max="1780" width="2.625" style="3" customWidth="1"/>
    <col min="1781" max="1782" width="5.625" style="3" customWidth="1"/>
    <col min="1783" max="1783" width="16.875" style="3" customWidth="1"/>
    <col min="1784" max="1808" width="12.625" style="3" customWidth="1"/>
    <col min="1809" max="1809" width="2.875" style="3" customWidth="1"/>
    <col min="1810" max="2035" width="9" style="3" customWidth="1"/>
    <col min="2036" max="2036" width="2.625" style="3" customWidth="1"/>
    <col min="2037" max="2038" width="5.625" style="3" customWidth="1"/>
    <col min="2039" max="2039" width="16.875" style="3" customWidth="1"/>
    <col min="2040" max="2064" width="12.625" style="3" customWidth="1"/>
    <col min="2065" max="2065" width="2.875" style="3" customWidth="1"/>
    <col min="2066" max="2291" width="9" style="3" customWidth="1"/>
    <col min="2292" max="2292" width="2.625" style="3" customWidth="1"/>
    <col min="2293" max="2294" width="5.625" style="3" customWidth="1"/>
    <col min="2295" max="2295" width="16.875" style="3" customWidth="1"/>
    <col min="2296" max="2320" width="12.625" style="3" customWidth="1"/>
    <col min="2321" max="2321" width="2.875" style="3" customWidth="1"/>
    <col min="2322" max="2547" width="9" style="3" customWidth="1"/>
    <col min="2548" max="2548" width="2.625" style="3" customWidth="1"/>
    <col min="2549" max="2550" width="5.625" style="3" customWidth="1"/>
    <col min="2551" max="2551" width="16.875" style="3" customWidth="1"/>
    <col min="2552" max="2576" width="12.625" style="3" customWidth="1"/>
    <col min="2577" max="2577" width="2.875" style="3" customWidth="1"/>
    <col min="2578" max="2803" width="9" style="3" customWidth="1"/>
    <col min="2804" max="2804" width="2.625" style="3" customWidth="1"/>
    <col min="2805" max="2806" width="5.625" style="3" customWidth="1"/>
    <col min="2807" max="2807" width="16.875" style="3" customWidth="1"/>
    <col min="2808" max="2832" width="12.625" style="3" customWidth="1"/>
    <col min="2833" max="2833" width="2.875" style="3" customWidth="1"/>
    <col min="2834" max="3059" width="9" style="3" customWidth="1"/>
    <col min="3060" max="3060" width="2.625" style="3" customWidth="1"/>
    <col min="3061" max="3062" width="5.625" style="3" customWidth="1"/>
    <col min="3063" max="3063" width="16.875" style="3" customWidth="1"/>
    <col min="3064" max="3088" width="12.625" style="3" customWidth="1"/>
    <col min="3089" max="3089" width="2.875" style="3" customWidth="1"/>
    <col min="3090" max="3315" width="9" style="3" customWidth="1"/>
    <col min="3316" max="3316" width="2.625" style="3" customWidth="1"/>
    <col min="3317" max="3318" width="5.625" style="3" customWidth="1"/>
    <col min="3319" max="3319" width="16.875" style="3" customWidth="1"/>
    <col min="3320" max="3344" width="12.625" style="3" customWidth="1"/>
    <col min="3345" max="3345" width="2.875" style="3" customWidth="1"/>
    <col min="3346" max="3571" width="9" style="3" customWidth="1"/>
    <col min="3572" max="3572" width="2.625" style="3" customWidth="1"/>
    <col min="3573" max="3574" width="5.625" style="3" customWidth="1"/>
    <col min="3575" max="3575" width="16.875" style="3" customWidth="1"/>
    <col min="3576" max="3600" width="12.625" style="3" customWidth="1"/>
    <col min="3601" max="3601" width="2.875" style="3" customWidth="1"/>
    <col min="3602" max="3827" width="9" style="3" customWidth="1"/>
    <col min="3828" max="3828" width="2.625" style="3" customWidth="1"/>
    <col min="3829" max="3830" width="5.625" style="3" customWidth="1"/>
    <col min="3831" max="3831" width="16.875" style="3" customWidth="1"/>
    <col min="3832" max="3856" width="12.625" style="3" customWidth="1"/>
    <col min="3857" max="3857" width="2.875" style="3" customWidth="1"/>
    <col min="3858" max="4083" width="9" style="3" customWidth="1"/>
    <col min="4084" max="4084" width="2.625" style="3" customWidth="1"/>
    <col min="4085" max="4086" width="5.625" style="3" customWidth="1"/>
    <col min="4087" max="4087" width="16.875" style="3" customWidth="1"/>
    <col min="4088" max="4112" width="12.625" style="3" customWidth="1"/>
    <col min="4113" max="4113" width="2.875" style="3" customWidth="1"/>
    <col min="4114" max="4339" width="9" style="3" customWidth="1"/>
    <col min="4340" max="4340" width="2.625" style="3" customWidth="1"/>
    <col min="4341" max="4342" width="5.625" style="3" customWidth="1"/>
    <col min="4343" max="4343" width="16.875" style="3" customWidth="1"/>
    <col min="4344" max="4368" width="12.625" style="3" customWidth="1"/>
    <col min="4369" max="4369" width="2.875" style="3" customWidth="1"/>
    <col min="4370" max="4595" width="9" style="3" customWidth="1"/>
    <col min="4596" max="4596" width="2.625" style="3" customWidth="1"/>
    <col min="4597" max="4598" width="5.625" style="3" customWidth="1"/>
    <col min="4599" max="4599" width="16.875" style="3" customWidth="1"/>
    <col min="4600" max="4624" width="12.625" style="3" customWidth="1"/>
    <col min="4625" max="4625" width="2.875" style="3" customWidth="1"/>
    <col min="4626" max="4851" width="9" style="3" customWidth="1"/>
    <col min="4852" max="4852" width="2.625" style="3" customWidth="1"/>
    <col min="4853" max="4854" width="5.625" style="3" customWidth="1"/>
    <col min="4855" max="4855" width="16.875" style="3" customWidth="1"/>
    <col min="4856" max="4880" width="12.625" style="3" customWidth="1"/>
    <col min="4881" max="4881" width="2.875" style="3" customWidth="1"/>
    <col min="4882" max="5107" width="9" style="3" customWidth="1"/>
    <col min="5108" max="5108" width="2.625" style="3" customWidth="1"/>
    <col min="5109" max="5110" width="5.625" style="3" customWidth="1"/>
    <col min="5111" max="5111" width="16.875" style="3" customWidth="1"/>
    <col min="5112" max="5136" width="12.625" style="3" customWidth="1"/>
    <col min="5137" max="5137" width="2.875" style="3" customWidth="1"/>
    <col min="5138" max="5363" width="9" style="3" customWidth="1"/>
    <col min="5364" max="5364" width="2.625" style="3" customWidth="1"/>
    <col min="5365" max="5366" width="5.625" style="3" customWidth="1"/>
    <col min="5367" max="5367" width="16.875" style="3" customWidth="1"/>
    <col min="5368" max="5392" width="12.625" style="3" customWidth="1"/>
    <col min="5393" max="5393" width="2.875" style="3" customWidth="1"/>
    <col min="5394" max="5619" width="9" style="3" customWidth="1"/>
    <col min="5620" max="5620" width="2.625" style="3" customWidth="1"/>
    <col min="5621" max="5622" width="5.625" style="3" customWidth="1"/>
    <col min="5623" max="5623" width="16.875" style="3" customWidth="1"/>
    <col min="5624" max="5648" width="12.625" style="3" customWidth="1"/>
    <col min="5649" max="5649" width="2.875" style="3" customWidth="1"/>
    <col min="5650" max="5875" width="9" style="3" customWidth="1"/>
    <col min="5876" max="5876" width="2.625" style="3" customWidth="1"/>
    <col min="5877" max="5878" width="5.625" style="3" customWidth="1"/>
    <col min="5879" max="5879" width="16.875" style="3" customWidth="1"/>
    <col min="5880" max="5904" width="12.625" style="3" customWidth="1"/>
    <col min="5905" max="5905" width="2.875" style="3" customWidth="1"/>
    <col min="5906" max="6131" width="9" style="3" customWidth="1"/>
    <col min="6132" max="6132" width="2.625" style="3" customWidth="1"/>
    <col min="6133" max="6134" width="5.625" style="3" customWidth="1"/>
    <col min="6135" max="6135" width="16.875" style="3" customWidth="1"/>
    <col min="6136" max="6160" width="12.625" style="3" customWidth="1"/>
    <col min="6161" max="6161" width="2.875" style="3" customWidth="1"/>
    <col min="6162" max="6387" width="9" style="3" customWidth="1"/>
    <col min="6388" max="6388" width="2.625" style="3" customWidth="1"/>
    <col min="6389" max="6390" width="5.625" style="3" customWidth="1"/>
    <col min="6391" max="6391" width="16.875" style="3" customWidth="1"/>
    <col min="6392" max="6416" width="12.625" style="3" customWidth="1"/>
    <col min="6417" max="6417" width="2.875" style="3" customWidth="1"/>
    <col min="6418" max="6643" width="9" style="3" customWidth="1"/>
    <col min="6644" max="6644" width="2.625" style="3" customWidth="1"/>
    <col min="6645" max="6646" width="5.625" style="3" customWidth="1"/>
    <col min="6647" max="6647" width="16.875" style="3" customWidth="1"/>
    <col min="6648" max="6672" width="12.625" style="3" customWidth="1"/>
    <col min="6673" max="6673" width="2.875" style="3" customWidth="1"/>
    <col min="6674" max="6899" width="9" style="3" customWidth="1"/>
    <col min="6900" max="6900" width="2.625" style="3" customWidth="1"/>
    <col min="6901" max="6902" width="5.625" style="3" customWidth="1"/>
    <col min="6903" max="6903" width="16.875" style="3" customWidth="1"/>
    <col min="6904" max="6928" width="12.625" style="3" customWidth="1"/>
    <col min="6929" max="6929" width="2.875" style="3" customWidth="1"/>
    <col min="6930" max="7155" width="9" style="3" customWidth="1"/>
    <col min="7156" max="7156" width="2.625" style="3" customWidth="1"/>
    <col min="7157" max="7158" width="5.625" style="3" customWidth="1"/>
    <col min="7159" max="7159" width="16.875" style="3" customWidth="1"/>
    <col min="7160" max="7184" width="12.625" style="3" customWidth="1"/>
    <col min="7185" max="7185" width="2.875" style="3" customWidth="1"/>
    <col min="7186" max="7411" width="9" style="3" customWidth="1"/>
    <col min="7412" max="7412" width="2.625" style="3" customWidth="1"/>
    <col min="7413" max="7414" width="5.625" style="3" customWidth="1"/>
    <col min="7415" max="7415" width="16.875" style="3" customWidth="1"/>
    <col min="7416" max="7440" width="12.625" style="3" customWidth="1"/>
    <col min="7441" max="7441" width="2.875" style="3" customWidth="1"/>
    <col min="7442" max="7667" width="9" style="3" customWidth="1"/>
    <col min="7668" max="7668" width="2.625" style="3" customWidth="1"/>
    <col min="7669" max="7670" width="5.625" style="3" customWidth="1"/>
    <col min="7671" max="7671" width="16.875" style="3" customWidth="1"/>
    <col min="7672" max="7696" width="12.625" style="3" customWidth="1"/>
    <col min="7697" max="7697" width="2.875" style="3" customWidth="1"/>
    <col min="7698" max="7923" width="9" style="3" customWidth="1"/>
    <col min="7924" max="7924" width="2.625" style="3" customWidth="1"/>
    <col min="7925" max="7926" width="5.625" style="3" customWidth="1"/>
    <col min="7927" max="7927" width="16.875" style="3" customWidth="1"/>
    <col min="7928" max="7952" width="12.625" style="3" customWidth="1"/>
    <col min="7953" max="7953" width="2.875" style="3" customWidth="1"/>
    <col min="7954" max="8179" width="9" style="3" customWidth="1"/>
    <col min="8180" max="8180" width="2.625" style="3" customWidth="1"/>
    <col min="8181" max="8182" width="5.625" style="3" customWidth="1"/>
    <col min="8183" max="8183" width="16.875" style="3" customWidth="1"/>
    <col min="8184" max="8208" width="12.625" style="3" customWidth="1"/>
    <col min="8209" max="8209" width="2.875" style="3" customWidth="1"/>
    <col min="8210" max="8435" width="9" style="3" customWidth="1"/>
    <col min="8436" max="8436" width="2.625" style="3" customWidth="1"/>
    <col min="8437" max="8438" width="5.625" style="3" customWidth="1"/>
    <col min="8439" max="8439" width="16.875" style="3" customWidth="1"/>
    <col min="8440" max="8464" width="12.625" style="3" customWidth="1"/>
    <col min="8465" max="8465" width="2.875" style="3" customWidth="1"/>
    <col min="8466" max="8691" width="9" style="3" customWidth="1"/>
    <col min="8692" max="8692" width="2.625" style="3" customWidth="1"/>
    <col min="8693" max="8694" width="5.625" style="3" customWidth="1"/>
    <col min="8695" max="8695" width="16.875" style="3" customWidth="1"/>
    <col min="8696" max="8720" width="12.625" style="3" customWidth="1"/>
    <col min="8721" max="8721" width="2.875" style="3" customWidth="1"/>
    <col min="8722" max="8947" width="9" style="3" customWidth="1"/>
    <col min="8948" max="8948" width="2.625" style="3" customWidth="1"/>
    <col min="8949" max="8950" width="5.625" style="3" customWidth="1"/>
    <col min="8951" max="8951" width="16.875" style="3" customWidth="1"/>
    <col min="8952" max="8976" width="12.625" style="3" customWidth="1"/>
    <col min="8977" max="8977" width="2.875" style="3" customWidth="1"/>
    <col min="8978" max="9203" width="9" style="3" customWidth="1"/>
    <col min="9204" max="9204" width="2.625" style="3" customWidth="1"/>
    <col min="9205" max="9206" width="5.625" style="3" customWidth="1"/>
    <col min="9207" max="9207" width="16.875" style="3" customWidth="1"/>
    <col min="9208" max="9232" width="12.625" style="3" customWidth="1"/>
    <col min="9233" max="9233" width="2.875" style="3" customWidth="1"/>
    <col min="9234" max="9459" width="9" style="3" customWidth="1"/>
    <col min="9460" max="9460" width="2.625" style="3" customWidth="1"/>
    <col min="9461" max="9462" width="5.625" style="3" customWidth="1"/>
    <col min="9463" max="9463" width="16.875" style="3" customWidth="1"/>
    <col min="9464" max="9488" width="12.625" style="3" customWidth="1"/>
    <col min="9489" max="9489" width="2.875" style="3" customWidth="1"/>
    <col min="9490" max="9715" width="9" style="3" customWidth="1"/>
    <col min="9716" max="9716" width="2.625" style="3" customWidth="1"/>
    <col min="9717" max="9718" width="5.625" style="3" customWidth="1"/>
    <col min="9719" max="9719" width="16.875" style="3" customWidth="1"/>
    <col min="9720" max="9744" width="12.625" style="3" customWidth="1"/>
    <col min="9745" max="9745" width="2.875" style="3" customWidth="1"/>
    <col min="9746" max="9971" width="9" style="3" customWidth="1"/>
    <col min="9972" max="9972" width="2.625" style="3" customWidth="1"/>
    <col min="9973" max="9974" width="5.625" style="3" customWidth="1"/>
    <col min="9975" max="9975" width="16.875" style="3" customWidth="1"/>
    <col min="9976" max="10000" width="12.625" style="3" customWidth="1"/>
    <col min="10001" max="10001" width="2.875" style="3" customWidth="1"/>
    <col min="10002" max="10227" width="9" style="3" customWidth="1"/>
    <col min="10228" max="10228" width="2.625" style="3" customWidth="1"/>
    <col min="10229" max="10230" width="5.625" style="3" customWidth="1"/>
    <col min="10231" max="10231" width="16.875" style="3" customWidth="1"/>
    <col min="10232" max="10256" width="12.625" style="3" customWidth="1"/>
    <col min="10257" max="10257" width="2.875" style="3" customWidth="1"/>
    <col min="10258" max="10483" width="9" style="3" customWidth="1"/>
    <col min="10484" max="10484" width="2.625" style="3" customWidth="1"/>
    <col min="10485" max="10486" width="5.625" style="3" customWidth="1"/>
    <col min="10487" max="10487" width="16.875" style="3" customWidth="1"/>
    <col min="10488" max="10512" width="12.625" style="3" customWidth="1"/>
    <col min="10513" max="10513" width="2.875" style="3" customWidth="1"/>
    <col min="10514" max="10739" width="9" style="3" customWidth="1"/>
    <col min="10740" max="10740" width="2.625" style="3" customWidth="1"/>
    <col min="10741" max="10742" width="5.625" style="3" customWidth="1"/>
    <col min="10743" max="10743" width="16.875" style="3" customWidth="1"/>
    <col min="10744" max="10768" width="12.625" style="3" customWidth="1"/>
    <col min="10769" max="10769" width="2.875" style="3" customWidth="1"/>
    <col min="10770" max="10995" width="9" style="3" customWidth="1"/>
    <col min="10996" max="10996" width="2.625" style="3" customWidth="1"/>
    <col min="10997" max="10998" width="5.625" style="3" customWidth="1"/>
    <col min="10999" max="10999" width="16.875" style="3" customWidth="1"/>
    <col min="11000" max="11024" width="12.625" style="3" customWidth="1"/>
    <col min="11025" max="11025" width="2.875" style="3" customWidth="1"/>
    <col min="11026" max="11251" width="9" style="3" customWidth="1"/>
    <col min="11252" max="11252" width="2.625" style="3" customWidth="1"/>
    <col min="11253" max="11254" width="5.625" style="3" customWidth="1"/>
    <col min="11255" max="11255" width="16.875" style="3" customWidth="1"/>
    <col min="11256" max="11280" width="12.625" style="3" customWidth="1"/>
    <col min="11281" max="11281" width="2.875" style="3" customWidth="1"/>
    <col min="11282" max="11507" width="9" style="3" customWidth="1"/>
    <col min="11508" max="11508" width="2.625" style="3" customWidth="1"/>
    <col min="11509" max="11510" width="5.625" style="3" customWidth="1"/>
    <col min="11511" max="11511" width="16.875" style="3" customWidth="1"/>
    <col min="11512" max="11536" width="12.625" style="3" customWidth="1"/>
    <col min="11537" max="11537" width="2.875" style="3" customWidth="1"/>
    <col min="11538" max="11763" width="9" style="3" customWidth="1"/>
    <col min="11764" max="11764" width="2.625" style="3" customWidth="1"/>
    <col min="11765" max="11766" width="5.625" style="3" customWidth="1"/>
    <col min="11767" max="11767" width="16.875" style="3" customWidth="1"/>
    <col min="11768" max="11792" width="12.625" style="3" customWidth="1"/>
    <col min="11793" max="11793" width="2.875" style="3" customWidth="1"/>
    <col min="11794" max="12019" width="9" style="3" customWidth="1"/>
    <col min="12020" max="12020" width="2.625" style="3" customWidth="1"/>
    <col min="12021" max="12022" width="5.625" style="3" customWidth="1"/>
    <col min="12023" max="12023" width="16.875" style="3" customWidth="1"/>
    <col min="12024" max="12048" width="12.625" style="3" customWidth="1"/>
    <col min="12049" max="12049" width="2.875" style="3" customWidth="1"/>
    <col min="12050" max="12275" width="9" style="3" customWidth="1"/>
    <col min="12276" max="12276" width="2.625" style="3" customWidth="1"/>
    <col min="12277" max="12278" width="5.625" style="3" customWidth="1"/>
    <col min="12279" max="12279" width="16.875" style="3" customWidth="1"/>
    <col min="12280" max="12304" width="12.625" style="3" customWidth="1"/>
    <col min="12305" max="12305" width="2.875" style="3" customWidth="1"/>
    <col min="12306" max="12531" width="9" style="3" customWidth="1"/>
    <col min="12532" max="12532" width="2.625" style="3" customWidth="1"/>
    <col min="12533" max="12534" width="5.625" style="3" customWidth="1"/>
    <col min="12535" max="12535" width="16.875" style="3" customWidth="1"/>
    <col min="12536" max="12560" width="12.625" style="3" customWidth="1"/>
    <col min="12561" max="12561" width="2.875" style="3" customWidth="1"/>
    <col min="12562" max="12787" width="9" style="3" customWidth="1"/>
    <col min="12788" max="12788" width="2.625" style="3" customWidth="1"/>
    <col min="12789" max="12790" width="5.625" style="3" customWidth="1"/>
    <col min="12791" max="12791" width="16.875" style="3" customWidth="1"/>
    <col min="12792" max="12816" width="12.625" style="3" customWidth="1"/>
    <col min="12817" max="12817" width="2.875" style="3" customWidth="1"/>
    <col min="12818" max="13043" width="9" style="3" customWidth="1"/>
    <col min="13044" max="13044" width="2.625" style="3" customWidth="1"/>
    <col min="13045" max="13046" width="5.625" style="3" customWidth="1"/>
    <col min="13047" max="13047" width="16.875" style="3" customWidth="1"/>
    <col min="13048" max="13072" width="12.625" style="3" customWidth="1"/>
    <col min="13073" max="13073" width="2.875" style="3" customWidth="1"/>
    <col min="13074" max="13299" width="9" style="3" customWidth="1"/>
    <col min="13300" max="13300" width="2.625" style="3" customWidth="1"/>
    <col min="13301" max="13302" width="5.625" style="3" customWidth="1"/>
    <col min="13303" max="13303" width="16.875" style="3" customWidth="1"/>
    <col min="13304" max="13328" width="12.625" style="3" customWidth="1"/>
    <col min="13329" max="13329" width="2.875" style="3" customWidth="1"/>
    <col min="13330" max="13555" width="9" style="3" customWidth="1"/>
    <col min="13556" max="13556" width="2.625" style="3" customWidth="1"/>
    <col min="13557" max="13558" width="5.625" style="3" customWidth="1"/>
    <col min="13559" max="13559" width="16.875" style="3" customWidth="1"/>
    <col min="13560" max="13584" width="12.625" style="3" customWidth="1"/>
    <col min="13585" max="13585" width="2.875" style="3" customWidth="1"/>
    <col min="13586" max="13811" width="9" style="3" customWidth="1"/>
    <col min="13812" max="13812" width="2.625" style="3" customWidth="1"/>
    <col min="13813" max="13814" width="5.625" style="3" customWidth="1"/>
    <col min="13815" max="13815" width="16.875" style="3" customWidth="1"/>
    <col min="13816" max="13840" width="12.625" style="3" customWidth="1"/>
    <col min="13841" max="13841" width="2.875" style="3" customWidth="1"/>
    <col min="13842" max="14067" width="9" style="3" customWidth="1"/>
    <col min="14068" max="14068" width="2.625" style="3" customWidth="1"/>
    <col min="14069" max="14070" width="5.625" style="3" customWidth="1"/>
    <col min="14071" max="14071" width="16.875" style="3" customWidth="1"/>
    <col min="14072" max="14096" width="12.625" style="3" customWidth="1"/>
    <col min="14097" max="14097" width="2.875" style="3" customWidth="1"/>
    <col min="14098" max="14323" width="9" style="3" customWidth="1"/>
    <col min="14324" max="14324" width="2.625" style="3" customWidth="1"/>
    <col min="14325" max="14326" width="5.625" style="3" customWidth="1"/>
    <col min="14327" max="14327" width="16.875" style="3" customWidth="1"/>
    <col min="14328" max="14352" width="12.625" style="3" customWidth="1"/>
    <col min="14353" max="14353" width="2.875" style="3" customWidth="1"/>
    <col min="14354" max="14579" width="9" style="3" customWidth="1"/>
    <col min="14580" max="14580" width="2.625" style="3" customWidth="1"/>
    <col min="14581" max="14582" width="5.625" style="3" customWidth="1"/>
    <col min="14583" max="14583" width="16.875" style="3" customWidth="1"/>
    <col min="14584" max="14608" width="12.625" style="3" customWidth="1"/>
    <col min="14609" max="14609" width="2.875" style="3" customWidth="1"/>
    <col min="14610" max="14835" width="9" style="3" customWidth="1"/>
    <col min="14836" max="14836" width="2.625" style="3" customWidth="1"/>
    <col min="14837" max="14838" width="5.625" style="3" customWidth="1"/>
    <col min="14839" max="14839" width="16.875" style="3" customWidth="1"/>
    <col min="14840" max="14864" width="12.625" style="3" customWidth="1"/>
    <col min="14865" max="14865" width="2.875" style="3" customWidth="1"/>
    <col min="14866" max="15091" width="9" style="3" customWidth="1"/>
    <col min="15092" max="15092" width="2.625" style="3" customWidth="1"/>
    <col min="15093" max="15094" width="5.625" style="3" customWidth="1"/>
    <col min="15095" max="15095" width="16.875" style="3" customWidth="1"/>
    <col min="15096" max="15120" width="12.625" style="3" customWidth="1"/>
    <col min="15121" max="15121" width="2.875" style="3" customWidth="1"/>
    <col min="15122" max="15347" width="9" style="3" customWidth="1"/>
    <col min="15348" max="15348" width="2.625" style="3" customWidth="1"/>
    <col min="15349" max="15350" width="5.625" style="3" customWidth="1"/>
    <col min="15351" max="15351" width="16.875" style="3" customWidth="1"/>
    <col min="15352" max="15376" width="12.625" style="3" customWidth="1"/>
    <col min="15377" max="15377" width="2.875" style="3" customWidth="1"/>
    <col min="15378" max="15603" width="9" style="3" customWidth="1"/>
    <col min="15604" max="15604" width="2.625" style="3" customWidth="1"/>
    <col min="15605" max="15606" width="5.625" style="3" customWidth="1"/>
    <col min="15607" max="15607" width="16.875" style="3" customWidth="1"/>
    <col min="15608" max="15632" width="12.625" style="3" customWidth="1"/>
    <col min="15633" max="15633" width="2.875" style="3" customWidth="1"/>
    <col min="15634" max="15859" width="9" style="3" customWidth="1"/>
    <col min="15860" max="15860" width="2.625" style="3" customWidth="1"/>
    <col min="15861" max="15862" width="5.625" style="3" customWidth="1"/>
    <col min="15863" max="15863" width="16.875" style="3" customWidth="1"/>
    <col min="15864" max="15888" width="12.625" style="3" customWidth="1"/>
    <col min="15889" max="15889" width="2.875" style="3" customWidth="1"/>
    <col min="15890" max="16115" width="9" style="3" customWidth="1"/>
    <col min="16116" max="16116" width="2.625" style="3" customWidth="1"/>
    <col min="16117" max="16118" width="5.625" style="3" customWidth="1"/>
    <col min="16119" max="16119" width="16.875" style="3" customWidth="1"/>
    <col min="16120" max="16144" width="12.625" style="3" customWidth="1"/>
    <col min="16145" max="16145" width="2.875" style="3" customWidth="1"/>
    <col min="16146" max="16384" width="9" style="3" customWidth="1"/>
  </cols>
  <sheetData>
    <row r="1" spans="1:16" ht="24.95" customHeight="1">
      <c r="A1" s="5" t="s">
        <v>232</v>
      </c>
      <c r="B1" s="190"/>
      <c r="C1" s="101"/>
      <c r="D1" s="101"/>
    </row>
    <row r="2" spans="1:16" ht="15" customHeight="1">
      <c r="A2" s="5"/>
      <c r="B2" s="190"/>
      <c r="C2" s="101"/>
      <c r="D2" s="101"/>
    </row>
    <row r="3" spans="1:16" s="4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12"/>
      <c r="K3" s="12"/>
      <c r="L3" s="12"/>
      <c r="M3" s="12"/>
      <c r="N3" s="12"/>
      <c r="O3" s="12"/>
      <c r="P3" s="12" t="s">
        <v>276</v>
      </c>
    </row>
    <row r="4" spans="1:16" s="4" customFormat="1" ht="39.950000000000003" customHeight="1">
      <c r="A4" s="4"/>
      <c r="B4" s="6" t="s">
        <v>275</v>
      </c>
      <c r="C4" s="6"/>
      <c r="D4" s="6"/>
      <c r="E4" s="17" t="s">
        <v>274</v>
      </c>
      <c r="F4" s="17" t="s">
        <v>272</v>
      </c>
      <c r="G4" s="17" t="s">
        <v>271</v>
      </c>
      <c r="H4" s="17" t="s">
        <v>269</v>
      </c>
      <c r="I4" s="17" t="s">
        <v>268</v>
      </c>
      <c r="J4" s="17" t="s">
        <v>266</v>
      </c>
      <c r="K4" s="17" t="s">
        <v>267</v>
      </c>
      <c r="L4" s="17" t="s">
        <v>52</v>
      </c>
      <c r="M4" s="17" t="s">
        <v>189</v>
      </c>
      <c r="N4" s="17" t="s">
        <v>404</v>
      </c>
      <c r="O4" s="17" t="s">
        <v>17</v>
      </c>
      <c r="P4" s="17" t="s">
        <v>128</v>
      </c>
    </row>
    <row r="5" spans="1:16" s="4" customFormat="1" ht="30.75" customHeight="1">
      <c r="A5" s="4"/>
      <c r="B5" s="30" t="s">
        <v>261</v>
      </c>
      <c r="C5" s="30"/>
      <c r="D5" s="31" t="s">
        <v>122</v>
      </c>
      <c r="E5" s="191"/>
      <c r="F5" s="191"/>
      <c r="G5" s="191"/>
      <c r="H5" s="77">
        <v>72558</v>
      </c>
      <c r="I5" s="77">
        <v>68367</v>
      </c>
      <c r="J5" s="77">
        <f>22645+3726+4186+27045</f>
        <v>57602</v>
      </c>
      <c r="K5" s="77">
        <f>33791+2065+2426+27719</f>
        <v>66001</v>
      </c>
      <c r="L5" s="77">
        <v>44792</v>
      </c>
      <c r="M5" s="77">
        <v>43506</v>
      </c>
      <c r="N5" s="77">
        <v>82904</v>
      </c>
      <c r="O5" s="77">
        <v>74306</v>
      </c>
      <c r="P5" s="77">
        <v>70253</v>
      </c>
    </row>
    <row r="6" spans="1:16" s="4" customFormat="1" ht="30.75" customHeight="1">
      <c r="A6" s="4"/>
      <c r="B6" s="30"/>
      <c r="C6" s="30"/>
      <c r="D6" s="31" t="s">
        <v>89</v>
      </c>
      <c r="E6" s="191"/>
      <c r="F6" s="191"/>
      <c r="G6" s="191"/>
      <c r="H6" s="77">
        <v>42836</v>
      </c>
      <c r="I6" s="77">
        <v>45429</v>
      </c>
      <c r="J6" s="77">
        <f>21892+2854+31541+482</f>
        <v>56769</v>
      </c>
      <c r="K6" s="77">
        <f>13812+4854+30868+832</f>
        <v>50366</v>
      </c>
      <c r="L6" s="77">
        <v>39059</v>
      </c>
      <c r="M6" s="77">
        <v>0</v>
      </c>
      <c r="N6" s="77">
        <v>0</v>
      </c>
      <c r="O6" s="77">
        <v>35132</v>
      </c>
      <c r="P6" s="77">
        <v>49795</v>
      </c>
    </row>
    <row r="7" spans="1:16" s="4" customFormat="1" ht="30.75" customHeight="1">
      <c r="A7" s="4"/>
      <c r="B7" s="30"/>
      <c r="C7" s="30"/>
      <c r="D7" s="31" t="s">
        <v>259</v>
      </c>
      <c r="E7" s="191"/>
      <c r="F7" s="191"/>
      <c r="G7" s="191"/>
      <c r="H7" s="77">
        <v>821</v>
      </c>
      <c r="I7" s="77">
        <v>1928</v>
      </c>
      <c r="J7" s="77">
        <v>4351</v>
      </c>
      <c r="K7" s="77">
        <v>3550</v>
      </c>
      <c r="L7" s="77">
        <v>303</v>
      </c>
      <c r="M7" s="77">
        <v>0</v>
      </c>
      <c r="N7" s="77">
        <v>0</v>
      </c>
      <c r="O7" s="77">
        <v>913</v>
      </c>
      <c r="P7" s="77">
        <v>1012</v>
      </c>
    </row>
    <row r="8" spans="1:16" s="4" customFormat="1" ht="30.75" customHeight="1">
      <c r="A8" s="4"/>
      <c r="B8" s="30"/>
      <c r="C8" s="30"/>
      <c r="D8" s="31" t="s">
        <v>257</v>
      </c>
      <c r="E8" s="191"/>
      <c r="F8" s="191"/>
      <c r="G8" s="191"/>
      <c r="H8" s="77">
        <v>12</v>
      </c>
      <c r="I8" s="77">
        <v>77</v>
      </c>
      <c r="J8" s="77">
        <v>655</v>
      </c>
      <c r="K8" s="77">
        <v>383</v>
      </c>
      <c r="L8" s="77">
        <v>68</v>
      </c>
      <c r="M8" s="77">
        <v>0</v>
      </c>
      <c r="N8" s="77">
        <v>0</v>
      </c>
      <c r="O8" s="77">
        <v>350</v>
      </c>
      <c r="P8" s="77">
        <v>390</v>
      </c>
    </row>
    <row r="9" spans="1:16" s="4" customFormat="1" ht="30.75" customHeight="1">
      <c r="A9" s="4"/>
      <c r="B9" s="30"/>
      <c r="C9" s="30"/>
      <c r="D9" s="31" t="s">
        <v>197</v>
      </c>
      <c r="E9" s="191"/>
      <c r="F9" s="191"/>
      <c r="G9" s="191"/>
      <c r="H9" s="77">
        <v>30</v>
      </c>
      <c r="I9" s="77">
        <v>98</v>
      </c>
      <c r="J9" s="77">
        <v>306</v>
      </c>
      <c r="K9" s="77">
        <v>227</v>
      </c>
      <c r="L9" s="77">
        <v>25</v>
      </c>
      <c r="M9" s="77">
        <v>0</v>
      </c>
      <c r="N9" s="77">
        <v>0</v>
      </c>
      <c r="O9" s="77">
        <v>15</v>
      </c>
      <c r="P9" s="77">
        <v>88</v>
      </c>
    </row>
    <row r="10" spans="1:16" s="4" customFormat="1" ht="30.75" customHeight="1">
      <c r="A10" s="4"/>
      <c r="B10" s="30"/>
      <c r="C10" s="30"/>
      <c r="D10" s="31" t="s">
        <v>255</v>
      </c>
      <c r="E10" s="191"/>
      <c r="F10" s="191"/>
      <c r="G10" s="191"/>
      <c r="H10" s="77">
        <v>695</v>
      </c>
      <c r="I10" s="77">
        <v>560</v>
      </c>
      <c r="J10" s="77">
        <f>242+20</f>
        <v>262</v>
      </c>
      <c r="K10" s="77">
        <f>129+40</f>
        <v>169</v>
      </c>
      <c r="L10" s="77">
        <v>42</v>
      </c>
      <c r="M10" s="77">
        <v>69</v>
      </c>
      <c r="N10" s="77">
        <v>50</v>
      </c>
      <c r="O10" s="77">
        <v>187</v>
      </c>
      <c r="P10" s="77">
        <v>216</v>
      </c>
    </row>
    <row r="11" spans="1:16" s="4" customFormat="1" ht="30.75" customHeight="1">
      <c r="A11" s="4"/>
      <c r="B11" s="30"/>
      <c r="C11" s="30"/>
      <c r="D11" s="31" t="s">
        <v>253</v>
      </c>
      <c r="E11" s="191"/>
      <c r="F11" s="191"/>
      <c r="G11" s="191"/>
      <c r="H11" s="77">
        <v>109</v>
      </c>
      <c r="I11" s="77">
        <v>181</v>
      </c>
      <c r="J11" s="77">
        <v>109</v>
      </c>
      <c r="K11" s="77">
        <v>21</v>
      </c>
      <c r="L11" s="77">
        <v>23</v>
      </c>
      <c r="M11" s="77">
        <v>33</v>
      </c>
      <c r="N11" s="77">
        <v>52</v>
      </c>
      <c r="O11" s="77">
        <v>96</v>
      </c>
      <c r="P11" s="77">
        <v>159</v>
      </c>
    </row>
    <row r="12" spans="1:16" s="4" customFormat="1" ht="30.75" customHeight="1">
      <c r="A12" s="4"/>
      <c r="B12" s="30"/>
      <c r="C12" s="30"/>
      <c r="D12" s="31" t="s">
        <v>199</v>
      </c>
      <c r="E12" s="191"/>
      <c r="F12" s="191"/>
      <c r="G12" s="191"/>
      <c r="H12" s="77">
        <v>42934</v>
      </c>
      <c r="I12" s="77">
        <v>45850</v>
      </c>
      <c r="J12" s="77">
        <f>295+300+45363</f>
        <v>45958</v>
      </c>
      <c r="K12" s="77">
        <f>245+231+39911</f>
        <v>40387</v>
      </c>
      <c r="L12" s="77">
        <v>35518</v>
      </c>
      <c r="M12" s="77">
        <v>31562</v>
      </c>
      <c r="N12" s="77">
        <v>42020</v>
      </c>
      <c r="O12" s="77">
        <v>40585</v>
      </c>
      <c r="P12" s="77">
        <v>44332</v>
      </c>
    </row>
    <row r="13" spans="1:16" s="4" customFormat="1" ht="30.75" customHeight="1">
      <c r="A13" s="4"/>
      <c r="B13" s="30"/>
      <c r="C13" s="30"/>
      <c r="D13" s="31" t="s">
        <v>57</v>
      </c>
      <c r="E13" s="191"/>
      <c r="F13" s="191"/>
      <c r="G13" s="191"/>
      <c r="H13" s="77">
        <v>15305</v>
      </c>
      <c r="I13" s="77">
        <v>16607</v>
      </c>
      <c r="J13" s="77">
        <f>13202+5551</f>
        <v>18753</v>
      </c>
      <c r="K13" s="77">
        <f>11781+5224</f>
        <v>17005</v>
      </c>
      <c r="L13" s="77">
        <v>11063</v>
      </c>
      <c r="M13" s="77">
        <v>13478</v>
      </c>
      <c r="N13" s="77">
        <v>17159</v>
      </c>
      <c r="O13" s="77">
        <v>16069</v>
      </c>
      <c r="P13" s="77">
        <v>21257</v>
      </c>
    </row>
    <row r="14" spans="1:16" s="4" customFormat="1" ht="30.75" customHeight="1">
      <c r="A14" s="4"/>
      <c r="B14" s="30"/>
      <c r="C14" s="30"/>
      <c r="D14" s="31" t="s">
        <v>252</v>
      </c>
      <c r="E14" s="192" t="s">
        <v>251</v>
      </c>
      <c r="F14" s="191"/>
      <c r="G14" s="191"/>
      <c r="H14" s="77">
        <v>18915</v>
      </c>
      <c r="I14" s="77">
        <v>21189</v>
      </c>
      <c r="J14" s="77">
        <f>7973+13959</f>
        <v>21932</v>
      </c>
      <c r="K14" s="77">
        <f>8446+13751</f>
        <v>22197</v>
      </c>
      <c r="L14" s="77">
        <v>18804</v>
      </c>
      <c r="M14" s="77">
        <v>19838</v>
      </c>
      <c r="N14" s="77">
        <v>23569</v>
      </c>
      <c r="O14" s="77">
        <v>25687</v>
      </c>
      <c r="P14" s="77">
        <v>25532</v>
      </c>
    </row>
    <row r="15" spans="1:16" s="4" customFormat="1" ht="30.75" customHeight="1">
      <c r="A15" s="4"/>
      <c r="B15" s="30"/>
      <c r="C15" s="30"/>
      <c r="D15" s="31" t="s">
        <v>250</v>
      </c>
      <c r="E15" s="191"/>
      <c r="F15" s="191"/>
      <c r="G15" s="191"/>
      <c r="H15" s="77">
        <v>14047</v>
      </c>
      <c r="I15" s="77">
        <v>11328</v>
      </c>
      <c r="J15" s="77">
        <f>6399+2365+3066</f>
        <v>11830</v>
      </c>
      <c r="K15" s="77">
        <f>5698+3082+2917</f>
        <v>11697</v>
      </c>
      <c r="L15" s="77">
        <v>10685</v>
      </c>
      <c r="M15" s="77">
        <v>9950</v>
      </c>
      <c r="N15" s="77">
        <v>14014</v>
      </c>
      <c r="O15" s="77">
        <v>10245</v>
      </c>
      <c r="P15" s="77">
        <v>12475</v>
      </c>
    </row>
    <row r="16" spans="1:16" s="4" customFormat="1" ht="30.75" customHeight="1">
      <c r="A16" s="4"/>
      <c r="B16" s="30"/>
      <c r="C16" s="30"/>
      <c r="D16" s="30" t="s">
        <v>248</v>
      </c>
      <c r="E16" s="191"/>
      <c r="F16" s="191"/>
      <c r="G16" s="191"/>
      <c r="H16" s="77">
        <v>500</v>
      </c>
      <c r="I16" s="77">
        <v>661</v>
      </c>
      <c r="J16" s="77">
        <v>313</v>
      </c>
      <c r="K16" s="77">
        <v>315</v>
      </c>
      <c r="L16" s="77">
        <v>2341</v>
      </c>
      <c r="M16" s="77">
        <v>934</v>
      </c>
      <c r="N16" s="77">
        <v>1905</v>
      </c>
      <c r="O16" s="77">
        <v>3362</v>
      </c>
      <c r="P16" s="77">
        <v>3608</v>
      </c>
    </row>
    <row r="17" spans="2:16" s="4" customFormat="1" ht="30.75" customHeight="1">
      <c r="B17" s="30"/>
      <c r="C17" s="30"/>
      <c r="D17" s="31" t="s">
        <v>247</v>
      </c>
      <c r="E17" s="191"/>
      <c r="F17" s="191"/>
      <c r="G17" s="191"/>
      <c r="H17" s="77">
        <v>5587</v>
      </c>
      <c r="I17" s="77">
        <v>6942</v>
      </c>
      <c r="J17" s="77">
        <f>109+2+31+2+5559+598</f>
        <v>6301</v>
      </c>
      <c r="K17" s="77">
        <f>38+1+21+4962+420</f>
        <v>5442</v>
      </c>
      <c r="L17" s="77">
        <v>4357</v>
      </c>
      <c r="M17" s="77">
        <v>4559</v>
      </c>
      <c r="N17" s="77">
        <v>4805</v>
      </c>
      <c r="O17" s="77">
        <v>4605</v>
      </c>
      <c r="P17" s="77">
        <v>4974</v>
      </c>
    </row>
    <row r="18" spans="2:16" s="4" customFormat="1" ht="30.75" customHeight="1">
      <c r="B18" s="30"/>
      <c r="C18" s="30"/>
      <c r="D18" s="31" t="s">
        <v>246</v>
      </c>
      <c r="E18" s="191"/>
      <c r="F18" s="191"/>
      <c r="G18" s="191"/>
      <c r="H18" s="77">
        <v>5438</v>
      </c>
      <c r="I18" s="77">
        <v>8693</v>
      </c>
      <c r="J18" s="77">
        <f>950+386+8559</f>
        <v>9895</v>
      </c>
      <c r="K18" s="77">
        <f>1863+211+7986</f>
        <v>10060</v>
      </c>
      <c r="L18" s="77">
        <v>11283</v>
      </c>
      <c r="M18" s="77">
        <v>18074</v>
      </c>
      <c r="N18" s="77">
        <v>25261</v>
      </c>
      <c r="O18" s="77">
        <v>26664</v>
      </c>
      <c r="P18" s="77">
        <f>388383-P25-SUM(P5:P17,P19,P20,P21,P22,P23)</f>
        <v>27654</v>
      </c>
    </row>
    <row r="19" spans="2:16" s="4" customFormat="1" ht="30.75" customHeight="1">
      <c r="B19" s="30"/>
      <c r="C19" s="30"/>
      <c r="D19" s="31" t="s">
        <v>245</v>
      </c>
      <c r="E19" s="191"/>
      <c r="F19" s="191"/>
      <c r="G19" s="191"/>
      <c r="H19" s="77">
        <v>17244</v>
      </c>
      <c r="I19" s="77">
        <v>24052</v>
      </c>
      <c r="J19" s="77">
        <f>9589+793+3606+741+61+3495+243+162+36+5078+245+2667</f>
        <v>26716</v>
      </c>
      <c r="K19" s="77">
        <f>8232+495+2683+778+66+3763+423+93+27+2715+4423+1427+427+32</f>
        <v>25584</v>
      </c>
      <c r="L19" s="77">
        <v>19548</v>
      </c>
      <c r="M19" s="77">
        <v>19287</v>
      </c>
      <c r="N19" s="77">
        <v>23763</v>
      </c>
      <c r="O19" s="77">
        <v>29769</v>
      </c>
      <c r="P19" s="77">
        <v>32104</v>
      </c>
    </row>
    <row r="20" spans="2:16" s="4" customFormat="1" ht="30.75" customHeight="1">
      <c r="B20" s="30"/>
      <c r="C20" s="30"/>
      <c r="D20" s="31" t="s">
        <v>227</v>
      </c>
      <c r="E20" s="191"/>
      <c r="F20" s="191"/>
      <c r="G20" s="191"/>
      <c r="H20" s="77">
        <v>26127</v>
      </c>
      <c r="I20" s="77">
        <v>29519</v>
      </c>
      <c r="J20" s="77">
        <v>29888</v>
      </c>
      <c r="K20" s="77">
        <v>27661</v>
      </c>
      <c r="L20" s="77">
        <v>29989</v>
      </c>
      <c r="M20" s="77">
        <v>28489</v>
      </c>
      <c r="N20" s="77">
        <v>32771</v>
      </c>
      <c r="O20" s="77">
        <v>32773</v>
      </c>
      <c r="P20" s="77">
        <v>35417</v>
      </c>
    </row>
    <row r="21" spans="2:16" s="4" customFormat="1" ht="30.75" customHeight="1">
      <c r="B21" s="30"/>
      <c r="C21" s="30"/>
      <c r="D21" s="31" t="s">
        <v>243</v>
      </c>
      <c r="E21" s="191"/>
      <c r="F21" s="191"/>
      <c r="G21" s="191"/>
      <c r="H21" s="77">
        <v>671</v>
      </c>
      <c r="I21" s="77">
        <v>1078</v>
      </c>
      <c r="J21" s="77">
        <v>1366</v>
      </c>
      <c r="K21" s="77">
        <v>1585</v>
      </c>
      <c r="L21" s="77">
        <v>1213</v>
      </c>
      <c r="M21" s="77">
        <v>1138</v>
      </c>
      <c r="N21" s="77">
        <v>349</v>
      </c>
      <c r="O21" s="77">
        <v>381</v>
      </c>
      <c r="P21" s="77">
        <v>342</v>
      </c>
    </row>
    <row r="22" spans="2:16" s="4" customFormat="1" ht="30.75" customHeight="1">
      <c r="B22" s="30"/>
      <c r="C22" s="30"/>
      <c r="D22" s="31" t="s">
        <v>242</v>
      </c>
      <c r="E22" s="191"/>
      <c r="F22" s="191"/>
      <c r="G22" s="191"/>
      <c r="H22" s="77">
        <v>32395</v>
      </c>
      <c r="I22" s="77">
        <v>33489</v>
      </c>
      <c r="J22" s="77">
        <v>29710</v>
      </c>
      <c r="K22" s="77">
        <v>29825</v>
      </c>
      <c r="L22" s="77">
        <v>30074</v>
      </c>
      <c r="M22" s="77">
        <v>31682</v>
      </c>
      <c r="N22" s="77">
        <v>36791</v>
      </c>
      <c r="O22" s="77">
        <v>34149</v>
      </c>
      <c r="P22" s="77">
        <v>34884</v>
      </c>
    </row>
    <row r="23" spans="2:16" s="4" customFormat="1" ht="30.75" customHeight="1">
      <c r="B23" s="30"/>
      <c r="C23" s="30"/>
      <c r="D23" s="31" t="s">
        <v>241</v>
      </c>
      <c r="E23" s="191"/>
      <c r="F23" s="191"/>
      <c r="G23" s="191"/>
      <c r="H23" s="77">
        <v>148</v>
      </c>
      <c r="I23" s="77">
        <v>703</v>
      </c>
      <c r="J23" s="77">
        <v>1481</v>
      </c>
      <c r="K23" s="77">
        <v>2222</v>
      </c>
      <c r="L23" s="77">
        <v>1722</v>
      </c>
      <c r="M23" s="77">
        <v>999</v>
      </c>
      <c r="N23" s="77">
        <v>3203</v>
      </c>
      <c r="O23" s="77">
        <v>3856</v>
      </c>
      <c r="P23" s="77">
        <v>4529</v>
      </c>
    </row>
    <row r="24" spans="2:16" s="4" customFormat="1" ht="30.75" customHeight="1">
      <c r="B24" s="30"/>
      <c r="C24" s="30"/>
      <c r="D24" s="31" t="s">
        <v>240</v>
      </c>
      <c r="E24" s="191"/>
      <c r="F24" s="191"/>
      <c r="G24" s="191"/>
      <c r="H24" s="77">
        <v>108443</v>
      </c>
      <c r="I24" s="77">
        <v>103338</v>
      </c>
      <c r="J24" s="77">
        <v>112544</v>
      </c>
      <c r="K24" s="77">
        <v>102767</v>
      </c>
      <c r="L24" s="77">
        <v>0</v>
      </c>
      <c r="M24" s="77">
        <v>45997</v>
      </c>
      <c r="N24" s="77">
        <v>91903</v>
      </c>
      <c r="O24" s="77">
        <v>115244</v>
      </c>
      <c r="P24" s="77">
        <v>117510</v>
      </c>
    </row>
    <row r="25" spans="2:16" s="4" customFormat="1" ht="30.75" customHeight="1">
      <c r="B25" s="30" t="s">
        <v>237</v>
      </c>
      <c r="C25" s="30"/>
      <c r="D25" s="30"/>
      <c r="E25" s="192" t="s">
        <v>236</v>
      </c>
      <c r="F25" s="77"/>
      <c r="G25" s="77"/>
      <c r="H25" s="77">
        <v>18366</v>
      </c>
      <c r="I25" s="77">
        <v>19529</v>
      </c>
      <c r="J25" s="77">
        <v>16577</v>
      </c>
      <c r="K25" s="77">
        <v>15822</v>
      </c>
      <c r="L25" s="77">
        <v>14717</v>
      </c>
      <c r="M25" s="77">
        <v>14958</v>
      </c>
      <c r="N25" s="77">
        <v>20499</v>
      </c>
      <c r="O25" s="77">
        <v>18878</v>
      </c>
      <c r="P25" s="77">
        <v>19362</v>
      </c>
    </row>
    <row r="26" spans="2:16" s="4" customFormat="1" ht="30.75" customHeight="1">
      <c r="B26" s="30" t="s">
        <v>233</v>
      </c>
      <c r="C26" s="30"/>
      <c r="D26" s="31" t="s">
        <v>231</v>
      </c>
      <c r="E26" s="86">
        <v>18827</v>
      </c>
      <c r="F26" s="86">
        <v>19871</v>
      </c>
      <c r="G26" s="86">
        <v>21172</v>
      </c>
      <c r="H26" s="86">
        <v>17031</v>
      </c>
      <c r="I26" s="86">
        <v>18587</v>
      </c>
      <c r="J26" s="86">
        <v>20620</v>
      </c>
      <c r="K26" s="86">
        <v>19742</v>
      </c>
      <c r="L26" s="86">
        <v>18913</v>
      </c>
      <c r="M26" s="86">
        <v>17960</v>
      </c>
      <c r="N26" s="86">
        <v>20289</v>
      </c>
      <c r="O26" s="86">
        <v>18639</v>
      </c>
      <c r="P26" s="86">
        <v>17744</v>
      </c>
    </row>
    <row r="27" spans="2:16" s="4" customFormat="1" ht="30.75" customHeight="1">
      <c r="B27" s="30"/>
      <c r="C27" s="30"/>
      <c r="D27" s="31" t="s">
        <v>230</v>
      </c>
      <c r="E27" s="86">
        <v>6605</v>
      </c>
      <c r="F27" s="86">
        <v>6051</v>
      </c>
      <c r="G27" s="86">
        <v>8955</v>
      </c>
      <c r="H27" s="86">
        <v>11653</v>
      </c>
      <c r="I27" s="86">
        <v>9744</v>
      </c>
      <c r="J27" s="86">
        <v>9155</v>
      </c>
      <c r="K27" s="86">
        <v>6858</v>
      </c>
      <c r="L27" s="86">
        <v>5145</v>
      </c>
      <c r="M27" s="86">
        <v>8091</v>
      </c>
      <c r="N27" s="86">
        <v>9099</v>
      </c>
      <c r="O27" s="86">
        <v>10382</v>
      </c>
      <c r="P27" s="86">
        <v>8037</v>
      </c>
    </row>
    <row r="28" spans="2:16" s="4" customFormat="1" ht="30.75" customHeight="1">
      <c r="B28" s="30"/>
      <c r="C28" s="30"/>
      <c r="D28" s="31" t="s">
        <v>227</v>
      </c>
      <c r="E28" s="86">
        <v>11170</v>
      </c>
      <c r="F28" s="86">
        <v>8594</v>
      </c>
      <c r="G28" s="86">
        <v>16555</v>
      </c>
      <c r="H28" s="86">
        <v>8316</v>
      </c>
      <c r="I28" s="86">
        <v>6712</v>
      </c>
      <c r="J28" s="86">
        <f>7106+278</f>
        <v>7384</v>
      </c>
      <c r="K28" s="86">
        <f>6345+592</f>
        <v>6937</v>
      </c>
      <c r="L28" s="86">
        <v>6707</v>
      </c>
      <c r="M28" s="86">
        <v>7227</v>
      </c>
      <c r="N28" s="86">
        <v>7601</v>
      </c>
      <c r="O28" s="86">
        <v>8636</v>
      </c>
      <c r="P28" s="86">
        <v>7067</v>
      </c>
    </row>
    <row r="29" spans="2:16" s="4" customFormat="1" ht="30.75" customHeight="1">
      <c r="B29" s="31" t="s">
        <v>226</v>
      </c>
      <c r="C29" s="31"/>
      <c r="D29" s="31"/>
      <c r="E29" s="86">
        <v>12630</v>
      </c>
      <c r="F29" s="86">
        <v>11775</v>
      </c>
      <c r="G29" s="86">
        <v>12243</v>
      </c>
      <c r="H29" s="86">
        <v>10473</v>
      </c>
      <c r="I29" s="86">
        <v>8770</v>
      </c>
      <c r="J29" s="86">
        <v>12640</v>
      </c>
      <c r="K29" s="86">
        <v>6255</v>
      </c>
      <c r="L29" s="86">
        <v>4690</v>
      </c>
      <c r="M29" s="86">
        <v>9400</v>
      </c>
      <c r="N29" s="86">
        <v>10397</v>
      </c>
      <c r="O29" s="86">
        <v>17596</v>
      </c>
      <c r="P29" s="86">
        <v>20600</v>
      </c>
    </row>
    <row r="30" spans="2:16" s="4" customFormat="1" ht="30.75" customHeight="1">
      <c r="B30" s="31" t="s">
        <v>225</v>
      </c>
      <c r="C30" s="31"/>
      <c r="D30" s="31"/>
      <c r="E30" s="86">
        <v>969</v>
      </c>
      <c r="F30" s="86">
        <v>49</v>
      </c>
      <c r="G30" s="86">
        <v>1099</v>
      </c>
      <c r="H30" s="86">
        <v>803</v>
      </c>
      <c r="I30" s="86">
        <v>755</v>
      </c>
      <c r="J30" s="86">
        <v>584</v>
      </c>
      <c r="K30" s="86">
        <v>620</v>
      </c>
      <c r="L30" s="86">
        <v>2605</v>
      </c>
      <c r="M30" s="86">
        <v>1676</v>
      </c>
      <c r="N30" s="86">
        <v>1665</v>
      </c>
      <c r="O30" s="86">
        <v>1850</v>
      </c>
      <c r="P30" s="86">
        <v>1855</v>
      </c>
    </row>
    <row r="31" spans="2:16" s="4" customFormat="1" ht="30.75" customHeight="1">
      <c r="B31" s="31" t="s">
        <v>222</v>
      </c>
      <c r="C31" s="31"/>
      <c r="D31" s="31"/>
      <c r="E31" s="86">
        <v>2954</v>
      </c>
      <c r="F31" s="86">
        <v>2945</v>
      </c>
      <c r="G31" s="86">
        <v>2900</v>
      </c>
      <c r="H31" s="86">
        <v>1683</v>
      </c>
      <c r="I31" s="86">
        <v>2160</v>
      </c>
      <c r="J31" s="86">
        <v>1471</v>
      </c>
      <c r="K31" s="86">
        <v>948</v>
      </c>
      <c r="L31" s="86">
        <v>368</v>
      </c>
      <c r="M31" s="86">
        <v>1483</v>
      </c>
      <c r="N31" s="86">
        <v>701</v>
      </c>
      <c r="O31" s="86">
        <v>581</v>
      </c>
      <c r="P31" s="86">
        <v>1139</v>
      </c>
    </row>
    <row r="32" spans="2:16" s="4" customFormat="1" ht="30.75" customHeight="1">
      <c r="B32" s="8" t="s">
        <v>221</v>
      </c>
      <c r="C32" s="8"/>
      <c r="D32" s="8"/>
      <c r="E32" s="77">
        <v>444296</v>
      </c>
      <c r="F32" s="77">
        <v>356409</v>
      </c>
      <c r="G32" s="77">
        <v>309495</v>
      </c>
      <c r="H32" s="77">
        <v>489065</v>
      </c>
      <c r="I32" s="77">
        <v>503700</v>
      </c>
      <c r="J32" s="77">
        <f>SUM(J5:J31)</f>
        <v>505172</v>
      </c>
      <c r="K32" s="77">
        <f>SUM(K5:K31)</f>
        <v>474646</v>
      </c>
      <c r="L32" s="77">
        <f>SUM(L5:L31)</f>
        <v>314054</v>
      </c>
      <c r="M32" s="77">
        <f>SUM(M5:M31)</f>
        <v>330390</v>
      </c>
      <c r="N32" s="77">
        <f>SUM(N5:N31)</f>
        <v>470770</v>
      </c>
      <c r="O32" s="77">
        <v>530950</v>
      </c>
      <c r="P32" s="86">
        <v>2860</v>
      </c>
    </row>
    <row r="33" spans="2:16" s="4" customForma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77">
        <f>SUM(P5:P32)</f>
        <v>565195</v>
      </c>
    </row>
    <row r="34" spans="2:16" s="4" customForma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s="4" customForma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s="4" customForma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</sheetData>
  <customSheetViews>
    <customSheetView guid="{96B612BC-8806-E444-88B1-4DCF179A7E6B}" scale="70" fitToPage="1" hiddenColumns="1" view="pageBreakPreview">
      <pane xSplit="4" ySplit="4" topLeftCell="E12" activePane="bottomRight" state="frozen"/>
      <selection activeCell="S20" sqref="S20"/>
      <pageMargins left="0.59055118110236227" right="0.70866141732283472" top="0.74803149606299213" bottom="0.74803149606299213" header="0.31496062992125984" footer="0.31496062992125984"/>
      <pageSetup paperSize="9" r:id="rId1"/>
    </customSheetView>
    <customSheetView guid="{B4467869-544B-F34B-8EAA-E7B763936B8A}" scale="70" showPageBreaks="1" fitToPage="1" hiddenColumns="1" view="pageBreakPreview">
      <pane xSplit="4" ySplit="4" topLeftCell="E20" activePane="bottomRight" state="frozen"/>
      <selection activeCell="K23" sqref="K23"/>
      <pageMargins left="0.59055118110236227" right="0.70866141732283472" top="0.74803149606299213" bottom="0.74803149606299213" header="0.31496062992125984" footer="0.31496062992125984"/>
      <pageSetup paperSize="9" r:id="rId2"/>
    </customSheetView>
    <customSheetView guid="{0116BDBE-C64C-CA4E-A373-1515DB40E62B}" scale="70" showPageBreaks="1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3"/>
    </customSheetView>
    <customSheetView guid="{A4EF9216-9E19-9545-97B0-FE2A34D0F987}" scale="70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4"/>
    </customSheetView>
    <customSheetView guid="{A5BCBE8B-D631-DC4D-AC12-4A7C26D032E3}" scale="70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5"/>
    </customSheetView>
    <customSheetView guid="{B0DB08DD-A51A-7B4D-90C7-D6001A363E20}" scale="70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6"/>
    </customSheetView>
    <customSheetView guid="{3921EBAD-0C40-4043-BD12-92945C85681F}" scale="70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7"/>
    </customSheetView>
    <customSheetView guid="{010BA514-F8E5-F44B-9408-73D0BAF03220}" scale="70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8"/>
    </customSheetView>
    <customSheetView guid="{4B7C6462-01AD-C24A-BE5A-370058683597}" scale="70" fitToPage="1" hiddenColumns="1" view="pageBreakPreview">
      <pane xSplit="4" ySplit="4" topLeftCell="E5" activePane="bottomRight" state="frozen"/>
      <selection activeCell="R7" sqref="R7"/>
      <pageMargins left="0.59055118110236227" right="0.70866141732283472" top="0.74803149606299213" bottom="0.74803149606299213" header="0.31496062992125984" footer="0.31496062992125984"/>
      <pageSetup paperSize="9" r:id="rId9"/>
    </customSheetView>
    <customSheetView guid="{BED36000-7DE8-C64D-9753-50381AC4E376}" scale="70" showPageBreaks="1" fitToPage="1" hiddenColumns="1" view="pageBreakPreview">
      <pane xSplit="4" ySplit="4" topLeftCell="E5" activePane="bottomRight" state="frozen"/>
      <selection activeCell="R7" sqref="R7"/>
      <pageMargins left="0.59055118110236227" right="0.70866141732283472" top="0.74803149606299213" bottom="0.74803149606299213" header="0.31496062992125984" footer="0.31496062992125984"/>
      <pageSetup paperSize="9" r:id="rId10"/>
    </customSheetView>
    <customSheetView guid="{EDCFDF64-6C70-AA4F-8600-46A2DC214C55}" scale="70" fitToPage="1" hiddenColumns="1" view="pageBreakPreview">
      <pane xSplit="4" ySplit="4" topLeftCell="E5" activePane="bottomRight" state="frozen"/>
      <selection activeCell="R7" sqref="R7"/>
      <pageMargins left="0.59055118110236227" right="0.70866141732283472" top="0.74803149606299213" bottom="0.74803149606299213" header="0.31496062992125984" footer="0.31496062992125984"/>
      <pageSetup paperSize="9" r:id="rId11"/>
    </customSheetView>
    <customSheetView guid="{1E50F6C9-5C17-0441-AFE8-085841FC9038}" scale="70" showPageBreaks="1" fitToPage="1" hiddenColumns="1" view="pageBreakPreview">
      <pane xSplit="4" ySplit="4" topLeftCell="E19" activePane="bottomRight" state="frozen"/>
      <selection activeCell="M33" sqref="M33"/>
      <pageMargins left="0.59055118110236227" right="0.70866141732283472" top="0.74803149606299213" bottom="0.74803149606299213" header="0.31496062992125984" footer="0.31496062992125984"/>
      <pageSetup paperSize="9" r:id="rId12"/>
    </customSheetView>
    <customSheetView guid="{68BA17B9-516F-7340-B926-33A1D6C8EC6E}" scale="70" fitToPage="1" hiddenColumns="1" view="pageBreakPreview">
      <pane xSplit="4" ySplit="4" topLeftCell="E15" activePane="bottomRight" state="frozen"/>
      <selection activeCell="O5" sqref="O5:O23"/>
      <pageMargins left="0.59055118110236227" right="0.70866141732283472" top="0.74803149606299213" bottom="0.74803149606299213" header="0.31496062992125984" footer="0.31496062992125984"/>
      <pageSetup paperSize="9" r:id="rId13"/>
    </customSheetView>
    <customSheetView guid="{6215127C-1D1E-3A4D-A947-13022DFEFE8A}" scale="70" showPageBreaks="1" fitToPage="1" hiddenColumns="1" view="pageBreakPreview">
      <pane xSplit="4" ySplit="4" topLeftCell="E19" activePane="bottomRight" state="frozen"/>
      <selection activeCell="Y35" sqref="Y35"/>
      <pageMargins left="0.59055118110236227" right="0.70866141732283472" top="0.74803149606299213" bottom="0.74803149606299213" header="0.31496062992125984" footer="0.31496062992125984"/>
      <pageSetup paperSize="9" r:id="rId14"/>
    </customSheetView>
    <customSheetView guid="{962BC72F-66F5-194B-A345-86E7D742C92C}" scale="70" fitToPage="1" hiddenColumns="1" view="pageBreakPreview">
      <pane xSplit="4" ySplit="4" topLeftCell="E5" activePane="bottomRight" state="frozen"/>
      <selection activeCell="R7" sqref="R7"/>
      <pageMargins left="0.59055118110236227" right="0.70866141732283472" top="0.74803149606299213" bottom="0.74803149606299213" header="0.31496062992125984" footer="0.31496062992125984"/>
      <pageSetup paperSize="9" r:id="rId15"/>
    </customSheetView>
    <customSheetView guid="{735208AB-3557-B847-80E8-E799B4E2B870}" scale="70" fitToPage="1" hiddenColumns="1" view="pageBreakPreview">
      <pane xSplit="4" ySplit="4" topLeftCell="E19" activePane="bottomRight" state="frozen"/>
      <selection activeCell="Y35" sqref="Y35"/>
      <pageMargins left="0.59055118110236227" right="0.70866141732283472" top="0.74803149606299213" bottom="0.74803149606299213" header="0.31496062992125984" footer="0.31496062992125984"/>
      <pageSetup paperSize="9" r:id="rId16"/>
    </customSheetView>
    <customSheetView guid="{8E6A6611-11AB-764B-8BD1-FAD2BA1D0124}" scale="70" fitToPage="1" hiddenColumns="1" view="pageBreakPreview">
      <pane xSplit="4" ySplit="4" topLeftCell="E19" activePane="bottomRight" state="frozen"/>
      <selection activeCell="Y35" sqref="Y35"/>
      <pageMargins left="0.59055118110236227" right="0.70866141732283472" top="0.74803149606299213" bottom="0.74803149606299213" header="0.31496062992125984" footer="0.31496062992125984"/>
      <pageSetup paperSize="9" r:id="rId17"/>
    </customSheetView>
    <customSheetView guid="{FDC56B3F-AA0D-EC42-BCB9-5304CA97DB50}" scale="70" fitToPage="1" hiddenColumns="1" view="pageBreakPreview">
      <pane xSplit="4" ySplit="4" topLeftCell="E17" activePane="bottomRight" state="frozen"/>
      <selection activeCell="I33" sqref="I33"/>
      <pageMargins left="0.59055118110236227" right="0.70866141732283472" top="0.74803149606299213" bottom="0.74803149606299213" header="0.31496062992125984" footer="0.31496062992125984"/>
      <pageSetup paperSize="9" r:id="rId18"/>
    </customSheetView>
    <customSheetView guid="{DBC3C8D2-A4DE-0E47-93C6-778332A94AA0}" scale="70" fitToPage="1" hiddenColumns="1" view="pageBreakPreview">
      <pane xSplit="4" ySplit="4" topLeftCell="E5" activePane="bottomRight" state="frozen"/>
      <selection activeCell="R7" sqref="R7"/>
      <pageMargins left="0.59055118110236227" right="0.70866141732283472" top="0.74803149606299213" bottom="0.74803149606299213" header="0.31496062992125984" footer="0.31496062992125984"/>
      <pageSetup paperSize="9" r:id="rId19"/>
    </customSheetView>
    <customSheetView guid="{62034473-0D23-6445-BA68-8B98B56D2740}" scale="70" showPageBreaks="1" fitToPage="1" hiddenColumns="1" view="pageBreakPreview">
      <pane xSplit="4" ySplit="4" topLeftCell="E19" activePane="bottomRight" state="frozen"/>
      <selection activeCell="Y35" sqref="Y35"/>
      <pageMargins left="0.59055118110236227" right="0.70866141732283472" top="0.74803149606299213" bottom="0.74803149606299213" header="0.31496062992125984" footer="0.31496062992125984"/>
      <pageSetup paperSize="9" r:id="rId20"/>
    </customSheetView>
    <customSheetView guid="{4E2FE851-0210-CB4B-AFD2-F74D01C675E1}" scale="70" fitToPage="1" hiddenColumns="1" view="pageBreakPreview">
      <pane xSplit="4" ySplit="4" topLeftCell="H23" activePane="bottomRight" state="frozen"/>
      <selection activeCell="P30" activeCellId="1" sqref="P32:P34 P4:P30"/>
      <pageMargins left="0.59055118110236227" right="0.70866141732283472" top="0.74803149606299213" bottom="0.74803149606299213" header="0.31496062992125984" footer="0.31496062992125984"/>
      <pageSetup paperSize="9" r:id="rId21"/>
    </customSheetView>
  </customSheetViews>
  <mergeCells count="8">
    <mergeCell ref="B4:D4"/>
    <mergeCell ref="B25:D25"/>
    <mergeCell ref="B29:D29"/>
    <mergeCell ref="B30:D30"/>
    <mergeCell ref="B31:D31"/>
    <mergeCell ref="B32:D32"/>
    <mergeCell ref="B26:C28"/>
    <mergeCell ref="B5:C24"/>
  </mergeCells>
  <phoneticPr fontId="30"/>
  <pageMargins left="0.59055118110236227" right="0.70866141732283472" top="0.74803149606299213" bottom="0.74803149606299213" header="0.31496062992125984" footer="0.31496062992125984"/>
  <pageSetup paperSize="9" scale="62" fitToWidth="1" fitToHeight="1" usePrinterDefaults="1" r:id="rId22"/>
  <legacyDrawing r:id="rId2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J27"/>
  <sheetViews>
    <sheetView view="pageBreakPreview" topLeftCell="A8" zoomScaleSheetLayoutView="100" workbookViewId="0">
      <selection activeCell="B16" sqref="B16"/>
    </sheetView>
  </sheetViews>
  <sheetFormatPr defaultColWidth="11" defaultRowHeight="16.2"/>
  <cols>
    <col min="1" max="1" width="3.375" style="68" customWidth="1"/>
    <col min="2" max="2" width="14.875" style="68" customWidth="1"/>
    <col min="3" max="5" width="15.625" style="68" customWidth="1"/>
    <col min="6" max="6" width="1.625" style="68" customWidth="1"/>
    <col min="7" max="7" width="13" style="68" customWidth="1"/>
    <col min="8" max="8" width="11.5" style="68" customWidth="1"/>
    <col min="9" max="9" width="11.375" style="68" customWidth="1"/>
    <col min="10" max="10" width="12.125" style="68" customWidth="1"/>
    <col min="11" max="11" width="20.875" style="68" customWidth="1"/>
    <col min="12" max="256" width="11" style="68"/>
    <col min="257" max="257" width="3.375" style="68" customWidth="1"/>
    <col min="258" max="258" width="14.875" style="68" customWidth="1"/>
    <col min="259" max="261" width="15.625" style="68" customWidth="1"/>
    <col min="262" max="262" width="1.625" style="68" customWidth="1"/>
    <col min="263" max="263" width="13" style="68" customWidth="1"/>
    <col min="264" max="264" width="11.5" style="68" customWidth="1"/>
    <col min="265" max="265" width="11.375" style="68" customWidth="1"/>
    <col min="266" max="266" width="12.125" style="68" customWidth="1"/>
    <col min="267" max="267" width="20.875" style="68" customWidth="1"/>
    <col min="268" max="512" width="11" style="68"/>
    <col min="513" max="513" width="3.375" style="68" customWidth="1"/>
    <col min="514" max="514" width="14.875" style="68" customWidth="1"/>
    <col min="515" max="517" width="15.625" style="68" customWidth="1"/>
    <col min="518" max="518" width="1.625" style="68" customWidth="1"/>
    <col min="519" max="519" width="13" style="68" customWidth="1"/>
    <col min="520" max="520" width="11.5" style="68" customWidth="1"/>
    <col min="521" max="521" width="11.375" style="68" customWidth="1"/>
    <col min="522" max="522" width="12.125" style="68" customWidth="1"/>
    <col min="523" max="523" width="20.875" style="68" customWidth="1"/>
    <col min="524" max="768" width="11" style="68"/>
    <col min="769" max="769" width="3.375" style="68" customWidth="1"/>
    <col min="770" max="770" width="14.875" style="68" customWidth="1"/>
    <col min="771" max="773" width="15.625" style="68" customWidth="1"/>
    <col min="774" max="774" width="1.625" style="68" customWidth="1"/>
    <col min="775" max="775" width="13" style="68" customWidth="1"/>
    <col min="776" max="776" width="11.5" style="68" customWidth="1"/>
    <col min="777" max="777" width="11.375" style="68" customWidth="1"/>
    <col min="778" max="778" width="12.125" style="68" customWidth="1"/>
    <col min="779" max="779" width="20.875" style="68" customWidth="1"/>
    <col min="780" max="1024" width="11" style="68"/>
    <col min="1025" max="1025" width="3.375" style="68" customWidth="1"/>
    <col min="1026" max="1026" width="14.875" style="68" customWidth="1"/>
    <col min="1027" max="1029" width="15.625" style="68" customWidth="1"/>
    <col min="1030" max="1030" width="1.625" style="68" customWidth="1"/>
    <col min="1031" max="1031" width="13" style="68" customWidth="1"/>
    <col min="1032" max="1032" width="11.5" style="68" customWidth="1"/>
    <col min="1033" max="1033" width="11.375" style="68" customWidth="1"/>
    <col min="1034" max="1034" width="12.125" style="68" customWidth="1"/>
    <col min="1035" max="1035" width="20.875" style="68" customWidth="1"/>
    <col min="1036" max="1280" width="11" style="68"/>
    <col min="1281" max="1281" width="3.375" style="68" customWidth="1"/>
    <col min="1282" max="1282" width="14.875" style="68" customWidth="1"/>
    <col min="1283" max="1285" width="15.625" style="68" customWidth="1"/>
    <col min="1286" max="1286" width="1.625" style="68" customWidth="1"/>
    <col min="1287" max="1287" width="13" style="68" customWidth="1"/>
    <col min="1288" max="1288" width="11.5" style="68" customWidth="1"/>
    <col min="1289" max="1289" width="11.375" style="68" customWidth="1"/>
    <col min="1290" max="1290" width="12.125" style="68" customWidth="1"/>
    <col min="1291" max="1291" width="20.875" style="68" customWidth="1"/>
    <col min="1292" max="1536" width="11" style="68"/>
    <col min="1537" max="1537" width="3.375" style="68" customWidth="1"/>
    <col min="1538" max="1538" width="14.875" style="68" customWidth="1"/>
    <col min="1539" max="1541" width="15.625" style="68" customWidth="1"/>
    <col min="1542" max="1542" width="1.625" style="68" customWidth="1"/>
    <col min="1543" max="1543" width="13" style="68" customWidth="1"/>
    <col min="1544" max="1544" width="11.5" style="68" customWidth="1"/>
    <col min="1545" max="1545" width="11.375" style="68" customWidth="1"/>
    <col min="1546" max="1546" width="12.125" style="68" customWidth="1"/>
    <col min="1547" max="1547" width="20.875" style="68" customWidth="1"/>
    <col min="1548" max="1792" width="11" style="68"/>
    <col min="1793" max="1793" width="3.375" style="68" customWidth="1"/>
    <col min="1794" max="1794" width="14.875" style="68" customWidth="1"/>
    <col min="1795" max="1797" width="15.625" style="68" customWidth="1"/>
    <col min="1798" max="1798" width="1.625" style="68" customWidth="1"/>
    <col min="1799" max="1799" width="13" style="68" customWidth="1"/>
    <col min="1800" max="1800" width="11.5" style="68" customWidth="1"/>
    <col min="1801" max="1801" width="11.375" style="68" customWidth="1"/>
    <col min="1802" max="1802" width="12.125" style="68" customWidth="1"/>
    <col min="1803" max="1803" width="20.875" style="68" customWidth="1"/>
    <col min="1804" max="2048" width="11" style="68"/>
    <col min="2049" max="2049" width="3.375" style="68" customWidth="1"/>
    <col min="2050" max="2050" width="14.875" style="68" customWidth="1"/>
    <col min="2051" max="2053" width="15.625" style="68" customWidth="1"/>
    <col min="2054" max="2054" width="1.625" style="68" customWidth="1"/>
    <col min="2055" max="2055" width="13" style="68" customWidth="1"/>
    <col min="2056" max="2056" width="11.5" style="68" customWidth="1"/>
    <col min="2057" max="2057" width="11.375" style="68" customWidth="1"/>
    <col min="2058" max="2058" width="12.125" style="68" customWidth="1"/>
    <col min="2059" max="2059" width="20.875" style="68" customWidth="1"/>
    <col min="2060" max="2304" width="11" style="68"/>
    <col min="2305" max="2305" width="3.375" style="68" customWidth="1"/>
    <col min="2306" max="2306" width="14.875" style="68" customWidth="1"/>
    <col min="2307" max="2309" width="15.625" style="68" customWidth="1"/>
    <col min="2310" max="2310" width="1.625" style="68" customWidth="1"/>
    <col min="2311" max="2311" width="13" style="68" customWidth="1"/>
    <col min="2312" max="2312" width="11.5" style="68" customWidth="1"/>
    <col min="2313" max="2313" width="11.375" style="68" customWidth="1"/>
    <col min="2314" max="2314" width="12.125" style="68" customWidth="1"/>
    <col min="2315" max="2315" width="20.875" style="68" customWidth="1"/>
    <col min="2316" max="2560" width="11" style="68"/>
    <col min="2561" max="2561" width="3.375" style="68" customWidth="1"/>
    <col min="2562" max="2562" width="14.875" style="68" customWidth="1"/>
    <col min="2563" max="2565" width="15.625" style="68" customWidth="1"/>
    <col min="2566" max="2566" width="1.625" style="68" customWidth="1"/>
    <col min="2567" max="2567" width="13" style="68" customWidth="1"/>
    <col min="2568" max="2568" width="11.5" style="68" customWidth="1"/>
    <col min="2569" max="2569" width="11.375" style="68" customWidth="1"/>
    <col min="2570" max="2570" width="12.125" style="68" customWidth="1"/>
    <col min="2571" max="2571" width="20.875" style="68" customWidth="1"/>
    <col min="2572" max="2816" width="11" style="68"/>
    <col min="2817" max="2817" width="3.375" style="68" customWidth="1"/>
    <col min="2818" max="2818" width="14.875" style="68" customWidth="1"/>
    <col min="2819" max="2821" width="15.625" style="68" customWidth="1"/>
    <col min="2822" max="2822" width="1.625" style="68" customWidth="1"/>
    <col min="2823" max="2823" width="13" style="68" customWidth="1"/>
    <col min="2824" max="2824" width="11.5" style="68" customWidth="1"/>
    <col min="2825" max="2825" width="11.375" style="68" customWidth="1"/>
    <col min="2826" max="2826" width="12.125" style="68" customWidth="1"/>
    <col min="2827" max="2827" width="20.875" style="68" customWidth="1"/>
    <col min="2828" max="3072" width="11" style="68"/>
    <col min="3073" max="3073" width="3.375" style="68" customWidth="1"/>
    <col min="3074" max="3074" width="14.875" style="68" customWidth="1"/>
    <col min="3075" max="3077" width="15.625" style="68" customWidth="1"/>
    <col min="3078" max="3078" width="1.625" style="68" customWidth="1"/>
    <col min="3079" max="3079" width="13" style="68" customWidth="1"/>
    <col min="3080" max="3080" width="11.5" style="68" customWidth="1"/>
    <col min="3081" max="3081" width="11.375" style="68" customWidth="1"/>
    <col min="3082" max="3082" width="12.125" style="68" customWidth="1"/>
    <col min="3083" max="3083" width="20.875" style="68" customWidth="1"/>
    <col min="3084" max="3328" width="11" style="68"/>
    <col min="3329" max="3329" width="3.375" style="68" customWidth="1"/>
    <col min="3330" max="3330" width="14.875" style="68" customWidth="1"/>
    <col min="3331" max="3333" width="15.625" style="68" customWidth="1"/>
    <col min="3334" max="3334" width="1.625" style="68" customWidth="1"/>
    <col min="3335" max="3335" width="13" style="68" customWidth="1"/>
    <col min="3336" max="3336" width="11.5" style="68" customWidth="1"/>
    <col min="3337" max="3337" width="11.375" style="68" customWidth="1"/>
    <col min="3338" max="3338" width="12.125" style="68" customWidth="1"/>
    <col min="3339" max="3339" width="20.875" style="68" customWidth="1"/>
    <col min="3340" max="3584" width="11" style="68"/>
    <col min="3585" max="3585" width="3.375" style="68" customWidth="1"/>
    <col min="3586" max="3586" width="14.875" style="68" customWidth="1"/>
    <col min="3587" max="3589" width="15.625" style="68" customWidth="1"/>
    <col min="3590" max="3590" width="1.625" style="68" customWidth="1"/>
    <col min="3591" max="3591" width="13" style="68" customWidth="1"/>
    <col min="3592" max="3592" width="11.5" style="68" customWidth="1"/>
    <col min="3593" max="3593" width="11.375" style="68" customWidth="1"/>
    <col min="3594" max="3594" width="12.125" style="68" customWidth="1"/>
    <col min="3595" max="3595" width="20.875" style="68" customWidth="1"/>
    <col min="3596" max="3840" width="11" style="68"/>
    <col min="3841" max="3841" width="3.375" style="68" customWidth="1"/>
    <col min="3842" max="3842" width="14.875" style="68" customWidth="1"/>
    <col min="3843" max="3845" width="15.625" style="68" customWidth="1"/>
    <col min="3846" max="3846" width="1.625" style="68" customWidth="1"/>
    <col min="3847" max="3847" width="13" style="68" customWidth="1"/>
    <col min="3848" max="3848" width="11.5" style="68" customWidth="1"/>
    <col min="3849" max="3849" width="11.375" style="68" customWidth="1"/>
    <col min="3850" max="3850" width="12.125" style="68" customWidth="1"/>
    <col min="3851" max="3851" width="20.875" style="68" customWidth="1"/>
    <col min="3852" max="4096" width="11" style="68"/>
    <col min="4097" max="4097" width="3.375" style="68" customWidth="1"/>
    <col min="4098" max="4098" width="14.875" style="68" customWidth="1"/>
    <col min="4099" max="4101" width="15.625" style="68" customWidth="1"/>
    <col min="4102" max="4102" width="1.625" style="68" customWidth="1"/>
    <col min="4103" max="4103" width="13" style="68" customWidth="1"/>
    <col min="4104" max="4104" width="11.5" style="68" customWidth="1"/>
    <col min="4105" max="4105" width="11.375" style="68" customWidth="1"/>
    <col min="4106" max="4106" width="12.125" style="68" customWidth="1"/>
    <col min="4107" max="4107" width="20.875" style="68" customWidth="1"/>
    <col min="4108" max="4352" width="11" style="68"/>
    <col min="4353" max="4353" width="3.375" style="68" customWidth="1"/>
    <col min="4354" max="4354" width="14.875" style="68" customWidth="1"/>
    <col min="4355" max="4357" width="15.625" style="68" customWidth="1"/>
    <col min="4358" max="4358" width="1.625" style="68" customWidth="1"/>
    <col min="4359" max="4359" width="13" style="68" customWidth="1"/>
    <col min="4360" max="4360" width="11.5" style="68" customWidth="1"/>
    <col min="4361" max="4361" width="11.375" style="68" customWidth="1"/>
    <col min="4362" max="4362" width="12.125" style="68" customWidth="1"/>
    <col min="4363" max="4363" width="20.875" style="68" customWidth="1"/>
    <col min="4364" max="4608" width="11" style="68"/>
    <col min="4609" max="4609" width="3.375" style="68" customWidth="1"/>
    <col min="4610" max="4610" width="14.875" style="68" customWidth="1"/>
    <col min="4611" max="4613" width="15.625" style="68" customWidth="1"/>
    <col min="4614" max="4614" width="1.625" style="68" customWidth="1"/>
    <col min="4615" max="4615" width="13" style="68" customWidth="1"/>
    <col min="4616" max="4616" width="11.5" style="68" customWidth="1"/>
    <col min="4617" max="4617" width="11.375" style="68" customWidth="1"/>
    <col min="4618" max="4618" width="12.125" style="68" customWidth="1"/>
    <col min="4619" max="4619" width="20.875" style="68" customWidth="1"/>
    <col min="4620" max="4864" width="11" style="68"/>
    <col min="4865" max="4865" width="3.375" style="68" customWidth="1"/>
    <col min="4866" max="4866" width="14.875" style="68" customWidth="1"/>
    <col min="4867" max="4869" width="15.625" style="68" customWidth="1"/>
    <col min="4870" max="4870" width="1.625" style="68" customWidth="1"/>
    <col min="4871" max="4871" width="13" style="68" customWidth="1"/>
    <col min="4872" max="4872" width="11.5" style="68" customWidth="1"/>
    <col min="4873" max="4873" width="11.375" style="68" customWidth="1"/>
    <col min="4874" max="4874" width="12.125" style="68" customWidth="1"/>
    <col min="4875" max="4875" width="20.875" style="68" customWidth="1"/>
    <col min="4876" max="5120" width="11" style="68"/>
    <col min="5121" max="5121" width="3.375" style="68" customWidth="1"/>
    <col min="5122" max="5122" width="14.875" style="68" customWidth="1"/>
    <col min="5123" max="5125" width="15.625" style="68" customWidth="1"/>
    <col min="5126" max="5126" width="1.625" style="68" customWidth="1"/>
    <col min="5127" max="5127" width="13" style="68" customWidth="1"/>
    <col min="5128" max="5128" width="11.5" style="68" customWidth="1"/>
    <col min="5129" max="5129" width="11.375" style="68" customWidth="1"/>
    <col min="5130" max="5130" width="12.125" style="68" customWidth="1"/>
    <col min="5131" max="5131" width="20.875" style="68" customWidth="1"/>
    <col min="5132" max="5376" width="11" style="68"/>
    <col min="5377" max="5377" width="3.375" style="68" customWidth="1"/>
    <col min="5378" max="5378" width="14.875" style="68" customWidth="1"/>
    <col min="5379" max="5381" width="15.625" style="68" customWidth="1"/>
    <col min="5382" max="5382" width="1.625" style="68" customWidth="1"/>
    <col min="5383" max="5383" width="13" style="68" customWidth="1"/>
    <col min="5384" max="5384" width="11.5" style="68" customWidth="1"/>
    <col min="5385" max="5385" width="11.375" style="68" customWidth="1"/>
    <col min="5386" max="5386" width="12.125" style="68" customWidth="1"/>
    <col min="5387" max="5387" width="20.875" style="68" customWidth="1"/>
    <col min="5388" max="5632" width="11" style="68"/>
    <col min="5633" max="5633" width="3.375" style="68" customWidth="1"/>
    <col min="5634" max="5634" width="14.875" style="68" customWidth="1"/>
    <col min="5635" max="5637" width="15.625" style="68" customWidth="1"/>
    <col min="5638" max="5638" width="1.625" style="68" customWidth="1"/>
    <col min="5639" max="5639" width="13" style="68" customWidth="1"/>
    <col min="5640" max="5640" width="11.5" style="68" customWidth="1"/>
    <col min="5641" max="5641" width="11.375" style="68" customWidth="1"/>
    <col min="5642" max="5642" width="12.125" style="68" customWidth="1"/>
    <col min="5643" max="5643" width="20.875" style="68" customWidth="1"/>
    <col min="5644" max="5888" width="11" style="68"/>
    <col min="5889" max="5889" width="3.375" style="68" customWidth="1"/>
    <col min="5890" max="5890" width="14.875" style="68" customWidth="1"/>
    <col min="5891" max="5893" width="15.625" style="68" customWidth="1"/>
    <col min="5894" max="5894" width="1.625" style="68" customWidth="1"/>
    <col min="5895" max="5895" width="13" style="68" customWidth="1"/>
    <col min="5896" max="5896" width="11.5" style="68" customWidth="1"/>
    <col min="5897" max="5897" width="11.375" style="68" customWidth="1"/>
    <col min="5898" max="5898" width="12.125" style="68" customWidth="1"/>
    <col min="5899" max="5899" width="20.875" style="68" customWidth="1"/>
    <col min="5900" max="6144" width="11" style="68"/>
    <col min="6145" max="6145" width="3.375" style="68" customWidth="1"/>
    <col min="6146" max="6146" width="14.875" style="68" customWidth="1"/>
    <col min="6147" max="6149" width="15.625" style="68" customWidth="1"/>
    <col min="6150" max="6150" width="1.625" style="68" customWidth="1"/>
    <col min="6151" max="6151" width="13" style="68" customWidth="1"/>
    <col min="6152" max="6152" width="11.5" style="68" customWidth="1"/>
    <col min="6153" max="6153" width="11.375" style="68" customWidth="1"/>
    <col min="6154" max="6154" width="12.125" style="68" customWidth="1"/>
    <col min="6155" max="6155" width="20.875" style="68" customWidth="1"/>
    <col min="6156" max="6400" width="11" style="68"/>
    <col min="6401" max="6401" width="3.375" style="68" customWidth="1"/>
    <col min="6402" max="6402" width="14.875" style="68" customWidth="1"/>
    <col min="6403" max="6405" width="15.625" style="68" customWidth="1"/>
    <col min="6406" max="6406" width="1.625" style="68" customWidth="1"/>
    <col min="6407" max="6407" width="13" style="68" customWidth="1"/>
    <col min="6408" max="6408" width="11.5" style="68" customWidth="1"/>
    <col min="6409" max="6409" width="11.375" style="68" customWidth="1"/>
    <col min="6410" max="6410" width="12.125" style="68" customWidth="1"/>
    <col min="6411" max="6411" width="20.875" style="68" customWidth="1"/>
    <col min="6412" max="6656" width="11" style="68"/>
    <col min="6657" max="6657" width="3.375" style="68" customWidth="1"/>
    <col min="6658" max="6658" width="14.875" style="68" customWidth="1"/>
    <col min="6659" max="6661" width="15.625" style="68" customWidth="1"/>
    <col min="6662" max="6662" width="1.625" style="68" customWidth="1"/>
    <col min="6663" max="6663" width="13" style="68" customWidth="1"/>
    <col min="6664" max="6664" width="11.5" style="68" customWidth="1"/>
    <col min="6665" max="6665" width="11.375" style="68" customWidth="1"/>
    <col min="6666" max="6666" width="12.125" style="68" customWidth="1"/>
    <col min="6667" max="6667" width="20.875" style="68" customWidth="1"/>
    <col min="6668" max="6912" width="11" style="68"/>
    <col min="6913" max="6913" width="3.375" style="68" customWidth="1"/>
    <col min="6914" max="6914" width="14.875" style="68" customWidth="1"/>
    <col min="6915" max="6917" width="15.625" style="68" customWidth="1"/>
    <col min="6918" max="6918" width="1.625" style="68" customWidth="1"/>
    <col min="6919" max="6919" width="13" style="68" customWidth="1"/>
    <col min="6920" max="6920" width="11.5" style="68" customWidth="1"/>
    <col min="6921" max="6921" width="11.375" style="68" customWidth="1"/>
    <col min="6922" max="6922" width="12.125" style="68" customWidth="1"/>
    <col min="6923" max="6923" width="20.875" style="68" customWidth="1"/>
    <col min="6924" max="7168" width="11" style="68"/>
    <col min="7169" max="7169" width="3.375" style="68" customWidth="1"/>
    <col min="7170" max="7170" width="14.875" style="68" customWidth="1"/>
    <col min="7171" max="7173" width="15.625" style="68" customWidth="1"/>
    <col min="7174" max="7174" width="1.625" style="68" customWidth="1"/>
    <col min="7175" max="7175" width="13" style="68" customWidth="1"/>
    <col min="7176" max="7176" width="11.5" style="68" customWidth="1"/>
    <col min="7177" max="7177" width="11.375" style="68" customWidth="1"/>
    <col min="7178" max="7178" width="12.125" style="68" customWidth="1"/>
    <col min="7179" max="7179" width="20.875" style="68" customWidth="1"/>
    <col min="7180" max="7424" width="11" style="68"/>
    <col min="7425" max="7425" width="3.375" style="68" customWidth="1"/>
    <col min="7426" max="7426" width="14.875" style="68" customWidth="1"/>
    <col min="7427" max="7429" width="15.625" style="68" customWidth="1"/>
    <col min="7430" max="7430" width="1.625" style="68" customWidth="1"/>
    <col min="7431" max="7431" width="13" style="68" customWidth="1"/>
    <col min="7432" max="7432" width="11.5" style="68" customWidth="1"/>
    <col min="7433" max="7433" width="11.375" style="68" customWidth="1"/>
    <col min="7434" max="7434" width="12.125" style="68" customWidth="1"/>
    <col min="7435" max="7435" width="20.875" style="68" customWidth="1"/>
    <col min="7436" max="7680" width="11" style="68"/>
    <col min="7681" max="7681" width="3.375" style="68" customWidth="1"/>
    <col min="7682" max="7682" width="14.875" style="68" customWidth="1"/>
    <col min="7683" max="7685" width="15.625" style="68" customWidth="1"/>
    <col min="7686" max="7686" width="1.625" style="68" customWidth="1"/>
    <col min="7687" max="7687" width="13" style="68" customWidth="1"/>
    <col min="7688" max="7688" width="11.5" style="68" customWidth="1"/>
    <col min="7689" max="7689" width="11.375" style="68" customWidth="1"/>
    <col min="7690" max="7690" width="12.125" style="68" customWidth="1"/>
    <col min="7691" max="7691" width="20.875" style="68" customWidth="1"/>
    <col min="7692" max="7936" width="11" style="68"/>
    <col min="7937" max="7937" width="3.375" style="68" customWidth="1"/>
    <col min="7938" max="7938" width="14.875" style="68" customWidth="1"/>
    <col min="7939" max="7941" width="15.625" style="68" customWidth="1"/>
    <col min="7942" max="7942" width="1.625" style="68" customWidth="1"/>
    <col min="7943" max="7943" width="13" style="68" customWidth="1"/>
    <col min="7944" max="7944" width="11.5" style="68" customWidth="1"/>
    <col min="7945" max="7945" width="11.375" style="68" customWidth="1"/>
    <col min="7946" max="7946" width="12.125" style="68" customWidth="1"/>
    <col min="7947" max="7947" width="20.875" style="68" customWidth="1"/>
    <col min="7948" max="8192" width="11" style="68"/>
    <col min="8193" max="8193" width="3.375" style="68" customWidth="1"/>
    <col min="8194" max="8194" width="14.875" style="68" customWidth="1"/>
    <col min="8195" max="8197" width="15.625" style="68" customWidth="1"/>
    <col min="8198" max="8198" width="1.625" style="68" customWidth="1"/>
    <col min="8199" max="8199" width="13" style="68" customWidth="1"/>
    <col min="8200" max="8200" width="11.5" style="68" customWidth="1"/>
    <col min="8201" max="8201" width="11.375" style="68" customWidth="1"/>
    <col min="8202" max="8202" width="12.125" style="68" customWidth="1"/>
    <col min="8203" max="8203" width="20.875" style="68" customWidth="1"/>
    <col min="8204" max="8448" width="11" style="68"/>
    <col min="8449" max="8449" width="3.375" style="68" customWidth="1"/>
    <col min="8450" max="8450" width="14.875" style="68" customWidth="1"/>
    <col min="8451" max="8453" width="15.625" style="68" customWidth="1"/>
    <col min="8454" max="8454" width="1.625" style="68" customWidth="1"/>
    <col min="8455" max="8455" width="13" style="68" customWidth="1"/>
    <col min="8456" max="8456" width="11.5" style="68" customWidth="1"/>
    <col min="8457" max="8457" width="11.375" style="68" customWidth="1"/>
    <col min="8458" max="8458" width="12.125" style="68" customWidth="1"/>
    <col min="8459" max="8459" width="20.875" style="68" customWidth="1"/>
    <col min="8460" max="8704" width="11" style="68"/>
    <col min="8705" max="8705" width="3.375" style="68" customWidth="1"/>
    <col min="8706" max="8706" width="14.875" style="68" customWidth="1"/>
    <col min="8707" max="8709" width="15.625" style="68" customWidth="1"/>
    <col min="8710" max="8710" width="1.625" style="68" customWidth="1"/>
    <col min="8711" max="8711" width="13" style="68" customWidth="1"/>
    <col min="8712" max="8712" width="11.5" style="68" customWidth="1"/>
    <col min="8713" max="8713" width="11.375" style="68" customWidth="1"/>
    <col min="8714" max="8714" width="12.125" style="68" customWidth="1"/>
    <col min="8715" max="8715" width="20.875" style="68" customWidth="1"/>
    <col min="8716" max="8960" width="11" style="68"/>
    <col min="8961" max="8961" width="3.375" style="68" customWidth="1"/>
    <col min="8962" max="8962" width="14.875" style="68" customWidth="1"/>
    <col min="8963" max="8965" width="15.625" style="68" customWidth="1"/>
    <col min="8966" max="8966" width="1.625" style="68" customWidth="1"/>
    <col min="8967" max="8967" width="13" style="68" customWidth="1"/>
    <col min="8968" max="8968" width="11.5" style="68" customWidth="1"/>
    <col min="8969" max="8969" width="11.375" style="68" customWidth="1"/>
    <col min="8970" max="8970" width="12.125" style="68" customWidth="1"/>
    <col min="8971" max="8971" width="20.875" style="68" customWidth="1"/>
    <col min="8972" max="9216" width="11" style="68"/>
    <col min="9217" max="9217" width="3.375" style="68" customWidth="1"/>
    <col min="9218" max="9218" width="14.875" style="68" customWidth="1"/>
    <col min="9219" max="9221" width="15.625" style="68" customWidth="1"/>
    <col min="9222" max="9222" width="1.625" style="68" customWidth="1"/>
    <col min="9223" max="9223" width="13" style="68" customWidth="1"/>
    <col min="9224" max="9224" width="11.5" style="68" customWidth="1"/>
    <col min="9225" max="9225" width="11.375" style="68" customWidth="1"/>
    <col min="9226" max="9226" width="12.125" style="68" customWidth="1"/>
    <col min="9227" max="9227" width="20.875" style="68" customWidth="1"/>
    <col min="9228" max="9472" width="11" style="68"/>
    <col min="9473" max="9473" width="3.375" style="68" customWidth="1"/>
    <col min="9474" max="9474" width="14.875" style="68" customWidth="1"/>
    <col min="9475" max="9477" width="15.625" style="68" customWidth="1"/>
    <col min="9478" max="9478" width="1.625" style="68" customWidth="1"/>
    <col min="9479" max="9479" width="13" style="68" customWidth="1"/>
    <col min="9480" max="9480" width="11.5" style="68" customWidth="1"/>
    <col min="9481" max="9481" width="11.375" style="68" customWidth="1"/>
    <col min="9482" max="9482" width="12.125" style="68" customWidth="1"/>
    <col min="9483" max="9483" width="20.875" style="68" customWidth="1"/>
    <col min="9484" max="9728" width="11" style="68"/>
    <col min="9729" max="9729" width="3.375" style="68" customWidth="1"/>
    <col min="9730" max="9730" width="14.875" style="68" customWidth="1"/>
    <col min="9731" max="9733" width="15.625" style="68" customWidth="1"/>
    <col min="9734" max="9734" width="1.625" style="68" customWidth="1"/>
    <col min="9735" max="9735" width="13" style="68" customWidth="1"/>
    <col min="9736" max="9736" width="11.5" style="68" customWidth="1"/>
    <col min="9737" max="9737" width="11.375" style="68" customWidth="1"/>
    <col min="9738" max="9738" width="12.125" style="68" customWidth="1"/>
    <col min="9739" max="9739" width="20.875" style="68" customWidth="1"/>
    <col min="9740" max="9984" width="11" style="68"/>
    <col min="9985" max="9985" width="3.375" style="68" customWidth="1"/>
    <col min="9986" max="9986" width="14.875" style="68" customWidth="1"/>
    <col min="9987" max="9989" width="15.625" style="68" customWidth="1"/>
    <col min="9990" max="9990" width="1.625" style="68" customWidth="1"/>
    <col min="9991" max="9991" width="13" style="68" customWidth="1"/>
    <col min="9992" max="9992" width="11.5" style="68" customWidth="1"/>
    <col min="9993" max="9993" width="11.375" style="68" customWidth="1"/>
    <col min="9994" max="9994" width="12.125" style="68" customWidth="1"/>
    <col min="9995" max="9995" width="20.875" style="68" customWidth="1"/>
    <col min="9996" max="10240" width="11" style="68"/>
    <col min="10241" max="10241" width="3.375" style="68" customWidth="1"/>
    <col min="10242" max="10242" width="14.875" style="68" customWidth="1"/>
    <col min="10243" max="10245" width="15.625" style="68" customWidth="1"/>
    <col min="10246" max="10246" width="1.625" style="68" customWidth="1"/>
    <col min="10247" max="10247" width="13" style="68" customWidth="1"/>
    <col min="10248" max="10248" width="11.5" style="68" customWidth="1"/>
    <col min="10249" max="10249" width="11.375" style="68" customWidth="1"/>
    <col min="10250" max="10250" width="12.125" style="68" customWidth="1"/>
    <col min="10251" max="10251" width="20.875" style="68" customWidth="1"/>
    <col min="10252" max="10496" width="11" style="68"/>
    <col min="10497" max="10497" width="3.375" style="68" customWidth="1"/>
    <col min="10498" max="10498" width="14.875" style="68" customWidth="1"/>
    <col min="10499" max="10501" width="15.625" style="68" customWidth="1"/>
    <col min="10502" max="10502" width="1.625" style="68" customWidth="1"/>
    <col min="10503" max="10503" width="13" style="68" customWidth="1"/>
    <col min="10504" max="10504" width="11.5" style="68" customWidth="1"/>
    <col min="10505" max="10505" width="11.375" style="68" customWidth="1"/>
    <col min="10506" max="10506" width="12.125" style="68" customWidth="1"/>
    <col min="10507" max="10507" width="20.875" style="68" customWidth="1"/>
    <col min="10508" max="10752" width="11" style="68"/>
    <col min="10753" max="10753" width="3.375" style="68" customWidth="1"/>
    <col min="10754" max="10754" width="14.875" style="68" customWidth="1"/>
    <col min="10755" max="10757" width="15.625" style="68" customWidth="1"/>
    <col min="10758" max="10758" width="1.625" style="68" customWidth="1"/>
    <col min="10759" max="10759" width="13" style="68" customWidth="1"/>
    <col min="10760" max="10760" width="11.5" style="68" customWidth="1"/>
    <col min="10761" max="10761" width="11.375" style="68" customWidth="1"/>
    <col min="10762" max="10762" width="12.125" style="68" customWidth="1"/>
    <col min="10763" max="10763" width="20.875" style="68" customWidth="1"/>
    <col min="10764" max="11008" width="11" style="68"/>
    <col min="11009" max="11009" width="3.375" style="68" customWidth="1"/>
    <col min="11010" max="11010" width="14.875" style="68" customWidth="1"/>
    <col min="11011" max="11013" width="15.625" style="68" customWidth="1"/>
    <col min="11014" max="11014" width="1.625" style="68" customWidth="1"/>
    <col min="11015" max="11015" width="13" style="68" customWidth="1"/>
    <col min="11016" max="11016" width="11.5" style="68" customWidth="1"/>
    <col min="11017" max="11017" width="11.375" style="68" customWidth="1"/>
    <col min="11018" max="11018" width="12.125" style="68" customWidth="1"/>
    <col min="11019" max="11019" width="20.875" style="68" customWidth="1"/>
    <col min="11020" max="11264" width="11" style="68"/>
    <col min="11265" max="11265" width="3.375" style="68" customWidth="1"/>
    <col min="11266" max="11266" width="14.875" style="68" customWidth="1"/>
    <col min="11267" max="11269" width="15.625" style="68" customWidth="1"/>
    <col min="11270" max="11270" width="1.625" style="68" customWidth="1"/>
    <col min="11271" max="11271" width="13" style="68" customWidth="1"/>
    <col min="11272" max="11272" width="11.5" style="68" customWidth="1"/>
    <col min="11273" max="11273" width="11.375" style="68" customWidth="1"/>
    <col min="11274" max="11274" width="12.125" style="68" customWidth="1"/>
    <col min="11275" max="11275" width="20.875" style="68" customWidth="1"/>
    <col min="11276" max="11520" width="11" style="68"/>
    <col min="11521" max="11521" width="3.375" style="68" customWidth="1"/>
    <col min="11522" max="11522" width="14.875" style="68" customWidth="1"/>
    <col min="11523" max="11525" width="15.625" style="68" customWidth="1"/>
    <col min="11526" max="11526" width="1.625" style="68" customWidth="1"/>
    <col min="11527" max="11527" width="13" style="68" customWidth="1"/>
    <col min="11528" max="11528" width="11.5" style="68" customWidth="1"/>
    <col min="11529" max="11529" width="11.375" style="68" customWidth="1"/>
    <col min="11530" max="11530" width="12.125" style="68" customWidth="1"/>
    <col min="11531" max="11531" width="20.875" style="68" customWidth="1"/>
    <col min="11532" max="11776" width="11" style="68"/>
    <col min="11777" max="11777" width="3.375" style="68" customWidth="1"/>
    <col min="11778" max="11778" width="14.875" style="68" customWidth="1"/>
    <col min="11779" max="11781" width="15.625" style="68" customWidth="1"/>
    <col min="11782" max="11782" width="1.625" style="68" customWidth="1"/>
    <col min="11783" max="11783" width="13" style="68" customWidth="1"/>
    <col min="11784" max="11784" width="11.5" style="68" customWidth="1"/>
    <col min="11785" max="11785" width="11.375" style="68" customWidth="1"/>
    <col min="11786" max="11786" width="12.125" style="68" customWidth="1"/>
    <col min="11787" max="11787" width="20.875" style="68" customWidth="1"/>
    <col min="11788" max="12032" width="11" style="68"/>
    <col min="12033" max="12033" width="3.375" style="68" customWidth="1"/>
    <col min="12034" max="12034" width="14.875" style="68" customWidth="1"/>
    <col min="12035" max="12037" width="15.625" style="68" customWidth="1"/>
    <col min="12038" max="12038" width="1.625" style="68" customWidth="1"/>
    <col min="12039" max="12039" width="13" style="68" customWidth="1"/>
    <col min="12040" max="12040" width="11.5" style="68" customWidth="1"/>
    <col min="12041" max="12041" width="11.375" style="68" customWidth="1"/>
    <col min="12042" max="12042" width="12.125" style="68" customWidth="1"/>
    <col min="12043" max="12043" width="20.875" style="68" customWidth="1"/>
    <col min="12044" max="12288" width="11" style="68"/>
    <col min="12289" max="12289" width="3.375" style="68" customWidth="1"/>
    <col min="12290" max="12290" width="14.875" style="68" customWidth="1"/>
    <col min="12291" max="12293" width="15.625" style="68" customWidth="1"/>
    <col min="12294" max="12294" width="1.625" style="68" customWidth="1"/>
    <col min="12295" max="12295" width="13" style="68" customWidth="1"/>
    <col min="12296" max="12296" width="11.5" style="68" customWidth="1"/>
    <col min="12297" max="12297" width="11.375" style="68" customWidth="1"/>
    <col min="12298" max="12298" width="12.125" style="68" customWidth="1"/>
    <col min="12299" max="12299" width="20.875" style="68" customWidth="1"/>
    <col min="12300" max="12544" width="11" style="68"/>
    <col min="12545" max="12545" width="3.375" style="68" customWidth="1"/>
    <col min="12546" max="12546" width="14.875" style="68" customWidth="1"/>
    <col min="12547" max="12549" width="15.625" style="68" customWidth="1"/>
    <col min="12550" max="12550" width="1.625" style="68" customWidth="1"/>
    <col min="12551" max="12551" width="13" style="68" customWidth="1"/>
    <col min="12552" max="12552" width="11.5" style="68" customWidth="1"/>
    <col min="12553" max="12553" width="11.375" style="68" customWidth="1"/>
    <col min="12554" max="12554" width="12.125" style="68" customWidth="1"/>
    <col min="12555" max="12555" width="20.875" style="68" customWidth="1"/>
    <col min="12556" max="12800" width="11" style="68"/>
    <col min="12801" max="12801" width="3.375" style="68" customWidth="1"/>
    <col min="12802" max="12802" width="14.875" style="68" customWidth="1"/>
    <col min="12803" max="12805" width="15.625" style="68" customWidth="1"/>
    <col min="12806" max="12806" width="1.625" style="68" customWidth="1"/>
    <col min="12807" max="12807" width="13" style="68" customWidth="1"/>
    <col min="12808" max="12808" width="11.5" style="68" customWidth="1"/>
    <col min="12809" max="12809" width="11.375" style="68" customWidth="1"/>
    <col min="12810" max="12810" width="12.125" style="68" customWidth="1"/>
    <col min="12811" max="12811" width="20.875" style="68" customWidth="1"/>
    <col min="12812" max="13056" width="11" style="68"/>
    <col min="13057" max="13057" width="3.375" style="68" customWidth="1"/>
    <col min="13058" max="13058" width="14.875" style="68" customWidth="1"/>
    <col min="13059" max="13061" width="15.625" style="68" customWidth="1"/>
    <col min="13062" max="13062" width="1.625" style="68" customWidth="1"/>
    <col min="13063" max="13063" width="13" style="68" customWidth="1"/>
    <col min="13064" max="13064" width="11.5" style="68" customWidth="1"/>
    <col min="13065" max="13065" width="11.375" style="68" customWidth="1"/>
    <col min="13066" max="13066" width="12.125" style="68" customWidth="1"/>
    <col min="13067" max="13067" width="20.875" style="68" customWidth="1"/>
    <col min="13068" max="13312" width="11" style="68"/>
    <col min="13313" max="13313" width="3.375" style="68" customWidth="1"/>
    <col min="13314" max="13314" width="14.875" style="68" customWidth="1"/>
    <col min="13315" max="13317" width="15.625" style="68" customWidth="1"/>
    <col min="13318" max="13318" width="1.625" style="68" customWidth="1"/>
    <col min="13319" max="13319" width="13" style="68" customWidth="1"/>
    <col min="13320" max="13320" width="11.5" style="68" customWidth="1"/>
    <col min="13321" max="13321" width="11.375" style="68" customWidth="1"/>
    <col min="13322" max="13322" width="12.125" style="68" customWidth="1"/>
    <col min="13323" max="13323" width="20.875" style="68" customWidth="1"/>
    <col min="13324" max="13568" width="11" style="68"/>
    <col min="13569" max="13569" width="3.375" style="68" customWidth="1"/>
    <col min="13570" max="13570" width="14.875" style="68" customWidth="1"/>
    <col min="13571" max="13573" width="15.625" style="68" customWidth="1"/>
    <col min="13574" max="13574" width="1.625" style="68" customWidth="1"/>
    <col min="13575" max="13575" width="13" style="68" customWidth="1"/>
    <col min="13576" max="13576" width="11.5" style="68" customWidth="1"/>
    <col min="13577" max="13577" width="11.375" style="68" customWidth="1"/>
    <col min="13578" max="13578" width="12.125" style="68" customWidth="1"/>
    <col min="13579" max="13579" width="20.875" style="68" customWidth="1"/>
    <col min="13580" max="13824" width="11" style="68"/>
    <col min="13825" max="13825" width="3.375" style="68" customWidth="1"/>
    <col min="13826" max="13826" width="14.875" style="68" customWidth="1"/>
    <col min="13827" max="13829" width="15.625" style="68" customWidth="1"/>
    <col min="13830" max="13830" width="1.625" style="68" customWidth="1"/>
    <col min="13831" max="13831" width="13" style="68" customWidth="1"/>
    <col min="13832" max="13832" width="11.5" style="68" customWidth="1"/>
    <col min="13833" max="13833" width="11.375" style="68" customWidth="1"/>
    <col min="13834" max="13834" width="12.125" style="68" customWidth="1"/>
    <col min="13835" max="13835" width="20.875" style="68" customWidth="1"/>
    <col min="13836" max="14080" width="11" style="68"/>
    <col min="14081" max="14081" width="3.375" style="68" customWidth="1"/>
    <col min="14082" max="14082" width="14.875" style="68" customWidth="1"/>
    <col min="14083" max="14085" width="15.625" style="68" customWidth="1"/>
    <col min="14086" max="14086" width="1.625" style="68" customWidth="1"/>
    <col min="14087" max="14087" width="13" style="68" customWidth="1"/>
    <col min="14088" max="14088" width="11.5" style="68" customWidth="1"/>
    <col min="14089" max="14089" width="11.375" style="68" customWidth="1"/>
    <col min="14090" max="14090" width="12.125" style="68" customWidth="1"/>
    <col min="14091" max="14091" width="20.875" style="68" customWidth="1"/>
    <col min="14092" max="14336" width="11" style="68"/>
    <col min="14337" max="14337" width="3.375" style="68" customWidth="1"/>
    <col min="14338" max="14338" width="14.875" style="68" customWidth="1"/>
    <col min="14339" max="14341" width="15.625" style="68" customWidth="1"/>
    <col min="14342" max="14342" width="1.625" style="68" customWidth="1"/>
    <col min="14343" max="14343" width="13" style="68" customWidth="1"/>
    <col min="14344" max="14344" width="11.5" style="68" customWidth="1"/>
    <col min="14345" max="14345" width="11.375" style="68" customWidth="1"/>
    <col min="14346" max="14346" width="12.125" style="68" customWidth="1"/>
    <col min="14347" max="14347" width="20.875" style="68" customWidth="1"/>
    <col min="14348" max="14592" width="11" style="68"/>
    <col min="14593" max="14593" width="3.375" style="68" customWidth="1"/>
    <col min="14594" max="14594" width="14.875" style="68" customWidth="1"/>
    <col min="14595" max="14597" width="15.625" style="68" customWidth="1"/>
    <col min="14598" max="14598" width="1.625" style="68" customWidth="1"/>
    <col min="14599" max="14599" width="13" style="68" customWidth="1"/>
    <col min="14600" max="14600" width="11.5" style="68" customWidth="1"/>
    <col min="14601" max="14601" width="11.375" style="68" customWidth="1"/>
    <col min="14602" max="14602" width="12.125" style="68" customWidth="1"/>
    <col min="14603" max="14603" width="20.875" style="68" customWidth="1"/>
    <col min="14604" max="14848" width="11" style="68"/>
    <col min="14849" max="14849" width="3.375" style="68" customWidth="1"/>
    <col min="14850" max="14850" width="14.875" style="68" customWidth="1"/>
    <col min="14851" max="14853" width="15.625" style="68" customWidth="1"/>
    <col min="14854" max="14854" width="1.625" style="68" customWidth="1"/>
    <col min="14855" max="14855" width="13" style="68" customWidth="1"/>
    <col min="14856" max="14856" width="11.5" style="68" customWidth="1"/>
    <col min="14857" max="14857" width="11.375" style="68" customWidth="1"/>
    <col min="14858" max="14858" width="12.125" style="68" customWidth="1"/>
    <col min="14859" max="14859" width="20.875" style="68" customWidth="1"/>
    <col min="14860" max="15104" width="11" style="68"/>
    <col min="15105" max="15105" width="3.375" style="68" customWidth="1"/>
    <col min="15106" max="15106" width="14.875" style="68" customWidth="1"/>
    <col min="15107" max="15109" width="15.625" style="68" customWidth="1"/>
    <col min="15110" max="15110" width="1.625" style="68" customWidth="1"/>
    <col min="15111" max="15111" width="13" style="68" customWidth="1"/>
    <col min="15112" max="15112" width="11.5" style="68" customWidth="1"/>
    <col min="15113" max="15113" width="11.375" style="68" customWidth="1"/>
    <col min="15114" max="15114" width="12.125" style="68" customWidth="1"/>
    <col min="15115" max="15115" width="20.875" style="68" customWidth="1"/>
    <col min="15116" max="15360" width="11" style="68"/>
    <col min="15361" max="15361" width="3.375" style="68" customWidth="1"/>
    <col min="15362" max="15362" width="14.875" style="68" customWidth="1"/>
    <col min="15363" max="15365" width="15.625" style="68" customWidth="1"/>
    <col min="15366" max="15366" width="1.625" style="68" customWidth="1"/>
    <col min="15367" max="15367" width="13" style="68" customWidth="1"/>
    <col min="15368" max="15368" width="11.5" style="68" customWidth="1"/>
    <col min="15369" max="15369" width="11.375" style="68" customWidth="1"/>
    <col min="15370" max="15370" width="12.125" style="68" customWidth="1"/>
    <col min="15371" max="15371" width="20.875" style="68" customWidth="1"/>
    <col min="15372" max="15616" width="11" style="68"/>
    <col min="15617" max="15617" width="3.375" style="68" customWidth="1"/>
    <col min="15618" max="15618" width="14.875" style="68" customWidth="1"/>
    <col min="15619" max="15621" width="15.625" style="68" customWidth="1"/>
    <col min="15622" max="15622" width="1.625" style="68" customWidth="1"/>
    <col min="15623" max="15623" width="13" style="68" customWidth="1"/>
    <col min="15624" max="15624" width="11.5" style="68" customWidth="1"/>
    <col min="15625" max="15625" width="11.375" style="68" customWidth="1"/>
    <col min="15626" max="15626" width="12.125" style="68" customWidth="1"/>
    <col min="15627" max="15627" width="20.875" style="68" customWidth="1"/>
    <col min="15628" max="15872" width="11" style="68"/>
    <col min="15873" max="15873" width="3.375" style="68" customWidth="1"/>
    <col min="15874" max="15874" width="14.875" style="68" customWidth="1"/>
    <col min="15875" max="15877" width="15.625" style="68" customWidth="1"/>
    <col min="15878" max="15878" width="1.625" style="68" customWidth="1"/>
    <col min="15879" max="15879" width="13" style="68" customWidth="1"/>
    <col min="15880" max="15880" width="11.5" style="68" customWidth="1"/>
    <col min="15881" max="15881" width="11.375" style="68" customWidth="1"/>
    <col min="15882" max="15882" width="12.125" style="68" customWidth="1"/>
    <col min="15883" max="15883" width="20.875" style="68" customWidth="1"/>
    <col min="15884" max="16128" width="11" style="68"/>
    <col min="16129" max="16129" width="3.375" style="68" customWidth="1"/>
    <col min="16130" max="16130" width="14.875" style="68" customWidth="1"/>
    <col min="16131" max="16133" width="15.625" style="68" customWidth="1"/>
    <col min="16134" max="16134" width="1.625" style="68" customWidth="1"/>
    <col min="16135" max="16135" width="13" style="68" customWidth="1"/>
    <col min="16136" max="16136" width="11.5" style="68" customWidth="1"/>
    <col min="16137" max="16137" width="11.375" style="68" customWidth="1"/>
    <col min="16138" max="16138" width="12.125" style="68" customWidth="1"/>
    <col min="16139" max="16139" width="20.875" style="68" customWidth="1"/>
    <col min="16140" max="16384" width="11" style="68"/>
  </cols>
  <sheetData>
    <row r="1" spans="1:9" s="69" customFormat="1" ht="24.95" customHeight="1">
      <c r="A1" s="21" t="s">
        <v>14</v>
      </c>
      <c r="C1" s="24"/>
      <c r="D1" s="24"/>
      <c r="E1" s="24"/>
    </row>
    <row r="2" spans="1:9" s="69" customFormat="1" ht="15" customHeight="1">
      <c r="A2" s="193"/>
      <c r="C2" s="24"/>
      <c r="D2" s="24"/>
      <c r="E2" s="24"/>
    </row>
    <row r="3" spans="1:9" s="35" customFormat="1" ht="15" customHeight="1">
      <c r="E3" s="204" t="s">
        <v>355</v>
      </c>
    </row>
    <row r="4" spans="1:9" s="4" customFormat="1" ht="39.950000000000003" customHeight="1">
      <c r="A4" s="4"/>
      <c r="B4" s="196" t="s">
        <v>327</v>
      </c>
      <c r="C4" s="75" t="s">
        <v>354</v>
      </c>
      <c r="D4" s="201" t="s">
        <v>151</v>
      </c>
      <c r="E4" s="75" t="s">
        <v>145</v>
      </c>
      <c r="F4" s="4"/>
      <c r="G4" s="4"/>
      <c r="H4" s="4"/>
      <c r="I4" s="4"/>
    </row>
    <row r="5" spans="1:9" s="4" customFormat="1" ht="30" customHeight="1">
      <c r="A5" s="4"/>
      <c r="B5" s="71" t="s">
        <v>102</v>
      </c>
      <c r="C5" s="198">
        <v>15746</v>
      </c>
      <c r="D5" s="202">
        <v>87.477777777777774</v>
      </c>
      <c r="E5" s="198">
        <v>180</v>
      </c>
      <c r="F5" s="4"/>
      <c r="G5" s="89"/>
      <c r="H5" s="4"/>
      <c r="I5" s="4"/>
    </row>
    <row r="6" spans="1:9" s="4" customFormat="1" ht="30" customHeight="1">
      <c r="A6" s="4"/>
      <c r="B6" s="71" t="s">
        <v>353</v>
      </c>
      <c r="C6" s="198">
        <v>14895</v>
      </c>
      <c r="D6" s="202">
        <v>81.84</v>
      </c>
      <c r="E6" s="198">
        <v>182</v>
      </c>
      <c r="F6" s="4"/>
      <c r="G6" s="89"/>
      <c r="H6" s="4"/>
      <c r="I6" s="4"/>
    </row>
    <row r="7" spans="1:9" s="4" customFormat="1" ht="30" customHeight="1">
      <c r="A7" s="4"/>
      <c r="B7" s="71" t="s">
        <v>352</v>
      </c>
      <c r="C7" s="198">
        <v>13440</v>
      </c>
      <c r="D7" s="202">
        <v>75.083798882681563</v>
      </c>
      <c r="E7" s="198">
        <v>179</v>
      </c>
      <c r="F7" s="4"/>
      <c r="G7" s="89"/>
      <c r="H7" s="4"/>
      <c r="I7" s="4"/>
    </row>
    <row r="8" spans="1:9" s="4" customFormat="1" ht="30" customHeight="1">
      <c r="A8" s="4"/>
      <c r="B8" s="71" t="s">
        <v>6</v>
      </c>
      <c r="C8" s="198">
        <v>13187</v>
      </c>
      <c r="D8" s="202">
        <v>79.44</v>
      </c>
      <c r="E8" s="198">
        <v>166</v>
      </c>
      <c r="F8" s="4"/>
      <c r="G8" s="89"/>
      <c r="H8" s="4"/>
      <c r="I8" s="4"/>
    </row>
    <row r="9" spans="1:9" s="4" customFormat="1" ht="30" customHeight="1">
      <c r="A9" s="4"/>
      <c r="B9" s="71" t="s">
        <v>209</v>
      </c>
      <c r="C9" s="198">
        <v>15630</v>
      </c>
      <c r="D9" s="202">
        <v>94.156000000000006</v>
      </c>
      <c r="E9" s="198">
        <v>166</v>
      </c>
      <c r="F9" s="4"/>
      <c r="G9" s="89"/>
      <c r="H9" s="4"/>
      <c r="I9" s="4"/>
    </row>
    <row r="10" spans="1:9" s="4" customFormat="1" ht="30" customHeight="1">
      <c r="A10" s="4"/>
      <c r="B10" s="71" t="s">
        <v>351</v>
      </c>
      <c r="C10" s="198">
        <v>14814</v>
      </c>
      <c r="D10" s="202">
        <f t="shared" ref="D10:D16" si="0">C10/E10</f>
        <v>88.178571428571431</v>
      </c>
      <c r="E10" s="198">
        <v>168</v>
      </c>
      <c r="F10" s="4"/>
      <c r="G10" s="89"/>
      <c r="H10" s="4"/>
      <c r="I10" s="4"/>
    </row>
    <row r="11" spans="1:9" s="4" customFormat="1" ht="30" customHeight="1">
      <c r="A11" s="4"/>
      <c r="B11" s="71" t="s">
        <v>185</v>
      </c>
      <c r="C11" s="198">
        <v>10594</v>
      </c>
      <c r="D11" s="202">
        <f t="shared" si="0"/>
        <v>72.068027210884352</v>
      </c>
      <c r="E11" s="198">
        <v>147</v>
      </c>
      <c r="F11" s="4"/>
      <c r="G11" s="89"/>
      <c r="H11" s="4"/>
      <c r="I11" s="4"/>
    </row>
    <row r="12" spans="1:9" s="4" customFormat="1" ht="30" customHeight="1">
      <c r="A12" s="4"/>
      <c r="B12" s="71" t="s">
        <v>402</v>
      </c>
      <c r="C12" s="198">
        <v>7664</v>
      </c>
      <c r="D12" s="202">
        <f t="shared" si="0"/>
        <v>56.770370370370372</v>
      </c>
      <c r="E12" s="198">
        <v>135</v>
      </c>
      <c r="F12" s="4"/>
      <c r="G12" s="89"/>
      <c r="H12" s="4"/>
      <c r="I12" s="4"/>
    </row>
    <row r="13" spans="1:9" s="4" customFormat="1" ht="30" customHeight="1">
      <c r="A13" s="4"/>
      <c r="B13" s="71" t="s">
        <v>189</v>
      </c>
      <c r="C13" s="198">
        <v>8701</v>
      </c>
      <c r="D13" s="202">
        <f t="shared" si="0"/>
        <v>60.846153846153847</v>
      </c>
      <c r="E13" s="198">
        <v>143</v>
      </c>
      <c r="F13" s="4"/>
      <c r="G13" s="89"/>
      <c r="H13" s="4"/>
      <c r="I13" s="4"/>
    </row>
    <row r="14" spans="1:9" s="4" customFormat="1" ht="30" customHeight="1">
      <c r="A14" s="4"/>
      <c r="B14" s="71" t="s">
        <v>409</v>
      </c>
      <c r="C14" s="198">
        <v>10767</v>
      </c>
      <c r="D14" s="202">
        <f t="shared" si="0"/>
        <v>66.462962962962962</v>
      </c>
      <c r="E14" s="198">
        <v>162</v>
      </c>
      <c r="F14" s="4"/>
      <c r="G14" s="89"/>
      <c r="H14" s="4"/>
      <c r="I14" s="4"/>
    </row>
    <row r="15" spans="1:9" s="4" customFormat="1" ht="30" customHeight="1">
      <c r="A15" s="4"/>
      <c r="B15" s="71" t="s">
        <v>381</v>
      </c>
      <c r="C15" s="198">
        <v>11193</v>
      </c>
      <c r="D15" s="202">
        <f t="shared" si="0"/>
        <v>65.075581395348834</v>
      </c>
      <c r="E15" s="198">
        <v>172</v>
      </c>
      <c r="F15" s="4"/>
      <c r="G15" s="89"/>
      <c r="H15" s="4"/>
      <c r="I15" s="4"/>
    </row>
    <row r="16" spans="1:9" s="4" customFormat="1" ht="30" customHeight="1">
      <c r="A16" s="4"/>
      <c r="B16" s="71" t="s">
        <v>419</v>
      </c>
      <c r="C16" s="199">
        <v>11718</v>
      </c>
      <c r="D16" s="203">
        <f t="shared" si="0"/>
        <v>67.734104046242777</v>
      </c>
      <c r="E16" s="199">
        <v>173</v>
      </c>
      <c r="F16" s="4"/>
      <c r="G16" s="89"/>
      <c r="H16" s="4"/>
      <c r="I16" s="4"/>
    </row>
    <row r="17" spans="1:10" s="4" customFormat="1" ht="20.100000000000001" customHeight="1">
      <c r="A17" s="4"/>
      <c r="B17" s="58"/>
      <c r="C17" s="58"/>
      <c r="D17" s="58"/>
      <c r="E17" s="81"/>
      <c r="F17" s="4"/>
      <c r="G17" s="4"/>
      <c r="H17" s="4"/>
      <c r="I17" s="4"/>
      <c r="J17" s="4"/>
    </row>
    <row r="18" spans="1:10" s="4" customFormat="1" ht="20.100000000000001" customHeight="1">
      <c r="A18" s="4"/>
      <c r="B18" s="4" t="s">
        <v>262</v>
      </c>
      <c r="C18" s="58"/>
      <c r="D18" s="58"/>
      <c r="E18" s="81"/>
      <c r="F18" s="4"/>
      <c r="G18" s="4"/>
      <c r="H18" s="4"/>
      <c r="I18" s="4"/>
      <c r="J18" s="4"/>
    </row>
    <row r="19" spans="1:10" ht="25.5" customHeight="1">
      <c r="B19" s="197"/>
      <c r="C19" s="200"/>
      <c r="D19" s="200"/>
      <c r="E19" s="200"/>
      <c r="F19" s="200"/>
      <c r="G19" s="200"/>
      <c r="H19" s="78"/>
      <c r="I19" s="78"/>
    </row>
    <row r="20" spans="1:10">
      <c r="B20" s="78"/>
      <c r="C20" s="78"/>
      <c r="D20" s="78"/>
      <c r="E20" s="78"/>
      <c r="F20" s="78"/>
      <c r="G20" s="78"/>
      <c r="H20" s="78"/>
      <c r="I20" s="78"/>
    </row>
    <row r="21" spans="1:10">
      <c r="B21" s="78"/>
      <c r="C21" s="78"/>
      <c r="D21" s="78"/>
      <c r="E21" s="78"/>
      <c r="F21" s="78"/>
      <c r="G21" s="78"/>
      <c r="H21" s="78"/>
      <c r="I21" s="78"/>
    </row>
    <row r="22" spans="1:10">
      <c r="B22" s="78"/>
      <c r="C22" s="78"/>
      <c r="D22" s="78"/>
      <c r="E22" s="78"/>
      <c r="F22" s="78"/>
      <c r="G22" s="78"/>
      <c r="H22" s="78"/>
      <c r="I22" s="78"/>
      <c r="J22" s="194"/>
    </row>
    <row r="23" spans="1:10">
      <c r="B23" s="78"/>
      <c r="C23" s="78"/>
      <c r="D23" s="78"/>
      <c r="E23" s="78"/>
      <c r="F23" s="78"/>
      <c r="G23" s="78"/>
      <c r="H23" s="78"/>
      <c r="I23" s="78"/>
      <c r="J23" s="194"/>
    </row>
    <row r="24" spans="1:10" ht="30.75" customHeight="1">
      <c r="B24" s="78"/>
      <c r="C24" s="78"/>
      <c r="D24" s="78"/>
      <c r="E24" s="78"/>
      <c r="F24" s="78"/>
      <c r="G24" s="78"/>
      <c r="H24" s="78"/>
      <c r="I24" s="78"/>
      <c r="J24" s="194"/>
    </row>
    <row r="25" spans="1:10" ht="30.75" customHeight="1">
      <c r="A25" s="194"/>
      <c r="B25" s="78"/>
      <c r="C25" s="78"/>
      <c r="D25" s="78"/>
      <c r="E25" s="78"/>
      <c r="F25" s="78"/>
      <c r="G25" s="78"/>
      <c r="H25" s="78"/>
      <c r="I25" s="78"/>
      <c r="J25" s="194"/>
    </row>
    <row r="26" spans="1:10" ht="30.75" customHeight="1">
      <c r="A26" s="194"/>
    </row>
    <row r="27" spans="1:10">
      <c r="A27" s="195"/>
      <c r="J27" s="205"/>
    </row>
    <row r="30" spans="1:10" ht="30.75" customHeight="1"/>
    <row r="31" spans="1:10" ht="30.75" customHeight="1"/>
    <row r="32" spans="1:10" ht="30.75" customHeight="1"/>
  </sheetData>
  <customSheetViews>
    <customSheetView guid="{96B612BC-8806-E444-88B1-4DCF179A7E6B}" fitToPage="1" view="pageBreakPreview">
      <selection activeCell="D14" sqref="D14"/>
      <pageMargins left="0.75" right="0.75" top="1" bottom="1" header="0.51200000000000001" footer="0.51200000000000001"/>
      <pageSetup paperSize="9" r:id="rId1"/>
      <headerFooter alignWithMargins="0"/>
    </customSheetView>
    <customSheetView guid="{B4467869-544B-F34B-8EAA-E7B763936B8A}" showPageBreaks="1" fitToPage="1" view="pageBreakPreview">
      <selection activeCell="D14" sqref="D14"/>
      <pageMargins left="0.75" right="0.75" top="1" bottom="1" header="0.51200000000000001" footer="0.51200000000000001"/>
      <pageSetup paperSize="9" r:id="rId2"/>
      <headerFooter alignWithMargins="0"/>
    </customSheetView>
    <customSheetView guid="{0116BDBE-C64C-CA4E-A373-1515DB40E62B}" showPageBreaks="1" fitToPage="1" view="pageBreakPreview">
      <selection activeCell="D14" sqref="D14"/>
      <pageMargins left="0.75" right="0.75" top="1" bottom="1" header="0.51200000000000001" footer="0.51200000000000001"/>
      <pageSetup paperSize="9" r:id="rId3"/>
      <headerFooter alignWithMargins="0"/>
    </customSheetView>
    <customSheetView guid="{A4EF9216-9E19-9545-97B0-FE2A34D0F987}" fitToPage="1" view="pageBreakPreview">
      <selection activeCell="D14" sqref="D14"/>
      <pageMargins left="0.75" right="0.75" top="1" bottom="1" header="0.51200000000000001" footer="0.51200000000000001"/>
      <pageSetup paperSize="9" r:id="rId4"/>
      <headerFooter alignWithMargins="0"/>
    </customSheetView>
    <customSheetView guid="{A5BCBE8B-D631-DC4D-AC12-4A7C26D032E3}" fitToPage="1" view="pageBreakPreview" topLeftCell="A10">
      <selection activeCell="H13" sqref="H13"/>
      <pageMargins left="0.75" right="0.75" top="1" bottom="1" header="0.51200000000000001" footer="0.51200000000000001"/>
      <pageSetup paperSize="9" r:id="rId5"/>
      <headerFooter alignWithMargins="0"/>
    </customSheetView>
    <customSheetView guid="{B0DB08DD-A51A-7B4D-90C7-D6001A363E20}" fitToPage="1" view="pageBreakPreview" topLeftCell="A10">
      <selection activeCell="E23" sqref="E23"/>
      <pageMargins left="0.75" right="0.75" top="1" bottom="1" header="0.51200000000000001" footer="0.51200000000000001"/>
      <pageSetup paperSize="9" r:id="rId6"/>
      <headerFooter alignWithMargins="0"/>
    </customSheetView>
    <customSheetView guid="{3921EBAD-0C40-4043-BD12-92945C85681F}" fitToPage="1" view="pageBreakPreview" topLeftCell="A10">
      <selection activeCell="E23" sqref="E23"/>
      <pageMargins left="0.75" right="0.75" top="1" bottom="1" header="0.51200000000000001" footer="0.51200000000000001"/>
      <pageSetup paperSize="9" r:id="rId7"/>
      <headerFooter alignWithMargins="0"/>
    </customSheetView>
    <customSheetView guid="{010BA514-F8E5-F44B-9408-73D0BAF03220}" fitToPage="1" view="pageBreakPreview" topLeftCell="A10">
      <selection activeCell="E23" sqref="E23"/>
      <pageMargins left="0.75" right="0.75" top="1" bottom="1" header="0.51200000000000001" footer="0.51200000000000001"/>
      <pageSetup paperSize="9" r:id="rId8"/>
      <headerFooter alignWithMargins="0"/>
    </customSheetView>
    <customSheetView guid="{4B7C6462-01AD-C24A-BE5A-370058683597}" fitToPage="1" view="pageBreakPreview" topLeftCell="A8">
      <selection activeCell="E15" sqref="E15"/>
      <pageMargins left="0.75" right="0.75" top="1" bottom="1" header="0.51200000000000001" footer="0.51200000000000001"/>
      <pageSetup paperSize="9" r:id="rId9"/>
      <headerFooter alignWithMargins="0"/>
    </customSheetView>
    <customSheetView guid="{BED36000-7DE8-C64D-9753-50381AC4E376}" showPageBreaks="1" fitToPage="1" view="pageBreakPreview" topLeftCell="A4">
      <selection activeCell="E16" sqref="E16"/>
      <pageMargins left="0.75" right="0.75" top="1" bottom="1" header="0.51200000000000001" footer="0.51200000000000001"/>
      <pageSetup paperSize="9" r:id="rId10"/>
      <headerFooter alignWithMargins="0"/>
    </customSheetView>
    <customSheetView guid="{EDCFDF64-6C70-AA4F-8600-46A2DC214C55}" fitToPage="1" view="pageBreakPreview">
      <selection activeCell="A1"/>
      <pageMargins left="0.75" right="0.75" top="1" bottom="1" header="0.51200000000000001" footer="0.51200000000000001"/>
      <pageSetup paperSize="9" r:id="rId11"/>
      <headerFooter alignWithMargins="0"/>
    </customSheetView>
    <customSheetView guid="{1E50F6C9-5C17-0441-AFE8-085841FC9038}" showPageBreaks="1" fitToPage="1" view="pageBreakPreview">
      <selection activeCell="D14" sqref="D14"/>
      <pageMargins left="0.75" right="0.75" top="1" bottom="1" header="0.51200000000000001" footer="0.51200000000000001"/>
      <pageSetup paperSize="9" r:id="rId12"/>
      <headerFooter alignWithMargins="0"/>
    </customSheetView>
    <customSheetView guid="{68BA17B9-516F-7340-B926-33A1D6C8EC6E}" fitToPage="1" view="pageBreakPreview">
      <selection activeCell="D14" sqref="D14"/>
      <pageMargins left="0.75" right="0.75" top="1" bottom="1" header="0.51200000000000001" footer="0.51200000000000001"/>
      <pageSetup paperSize="9" r:id="rId13"/>
      <headerFooter alignWithMargins="0"/>
    </customSheetView>
    <customSheetView guid="{6215127C-1D1E-3A4D-A947-13022DFEFE8A}" showPageBreaks="1" fitToPage="1" view="pageBreakPreview" topLeftCell="A8">
      <selection activeCell="B24" sqref="B24"/>
      <pageMargins left="0.75" right="0.75" top="1" bottom="1" header="0.51200000000000001" footer="0.51200000000000001"/>
      <pageSetup paperSize="9" r:id="rId14"/>
      <headerFooter alignWithMargins="0"/>
    </customSheetView>
    <customSheetView guid="{962BC72F-66F5-194B-A345-86E7D742C92C}" fitToPage="1" view="pageBreakPreview" topLeftCell="A8">
      <selection activeCell="E15" sqref="E15"/>
      <pageMargins left="0.75" right="0.75" top="1" bottom="1" header="0.51200000000000001" footer="0.51200000000000001"/>
      <pageSetup paperSize="9" r:id="rId15"/>
      <headerFooter alignWithMargins="0"/>
    </customSheetView>
    <customSheetView guid="{735208AB-3557-B847-80E8-E799B4E2B870}" fitToPage="1" view="pageBreakPreview" topLeftCell="A8">
      <selection activeCell="E15" sqref="E15"/>
      <pageMargins left="0.75" right="0.75" top="1" bottom="1" header="0.51200000000000001" footer="0.51200000000000001"/>
      <pageSetup paperSize="9" r:id="rId16"/>
      <headerFooter alignWithMargins="0"/>
    </customSheetView>
    <customSheetView guid="{8E6A6611-11AB-764B-8BD1-FAD2BA1D0124}" fitToPage="1" view="pageBreakPreview" topLeftCell="A8">
      <selection activeCell="E15" sqref="E15"/>
      <pageMargins left="0.75" right="0.75" top="1" bottom="1" header="0.51200000000000001" footer="0.51200000000000001"/>
      <pageSetup paperSize="9" r:id="rId17"/>
      <headerFooter alignWithMargins="0"/>
    </customSheetView>
    <customSheetView guid="{FDC56B3F-AA0D-EC42-BCB9-5304CA97DB50}" fitToPage="1" view="pageBreakPreview" topLeftCell="A13">
      <selection activeCell="C16" sqref="C16:E16"/>
      <pageMargins left="0.75" right="0.75" top="1" bottom="1" header="0.51200000000000001" footer="0.51200000000000001"/>
      <pageSetup paperSize="9" r:id="rId18"/>
      <headerFooter alignWithMargins="0"/>
    </customSheetView>
    <customSheetView guid="{DBC3C8D2-A4DE-0E47-93C6-778332A94AA0}" fitToPage="1" view="pageBreakPreview">
      <selection activeCell="A1"/>
      <pageMargins left="0.75" right="0.75" top="1" bottom="1" header="0.51200000000000001" footer="0.51200000000000001"/>
      <pageSetup paperSize="9" r:id="rId19"/>
      <headerFooter alignWithMargins="0"/>
    </customSheetView>
    <customSheetView guid="{62034473-0D23-6445-BA68-8B98B56D2740}" showPageBreaks="1" fitToPage="1" view="pageBreakPreview" topLeftCell="A8">
      <selection activeCell="E15" sqref="E15"/>
      <pageMargins left="0.75" right="0.75" top="1" bottom="1" header="0.51200000000000001" footer="0.51200000000000001"/>
      <pageSetup paperSize="9" r:id="rId20"/>
      <headerFooter alignWithMargins="0"/>
    </customSheetView>
    <customSheetView guid="{4E2FE851-0210-CB4B-AFD2-F74D01C675E1}" fitToPage="1" view="pageBreakPreview" topLeftCell="A8">
      <selection activeCell="B16" sqref="B16:E16"/>
      <pageMargins left="0.75" right="0.75" top="1" bottom="1" header="0.51200000000000001" footer="0.51200000000000001"/>
      <pageSetup paperSize="9" r:id="rId21"/>
      <headerFooter alignWithMargins="0"/>
    </customSheetView>
  </customSheetViews>
  <phoneticPr fontId="30"/>
  <pageMargins left="0.75" right="0.75" top="1" bottom="1" header="0.51200000000000001" footer="0.51200000000000001"/>
  <pageSetup paperSize="9" fitToWidth="1" fitToHeight="1" usePrinterDefaults="1" r:id="rId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E27"/>
  <sheetViews>
    <sheetView view="pageBreakPreview" topLeftCell="B1" zoomScaleSheetLayoutView="100" workbookViewId="0">
      <selection activeCell="B19" sqref="B19"/>
    </sheetView>
  </sheetViews>
  <sheetFormatPr defaultRowHeight="13.2"/>
  <cols>
    <col min="1" max="1" width="2.625" style="3" customWidth="1"/>
    <col min="2" max="2" width="10.625" style="3" customWidth="1"/>
    <col min="3" max="26" width="6.625" style="3" customWidth="1"/>
    <col min="27" max="27" width="8.625" style="3" customWidth="1"/>
    <col min="28" max="30" width="6.625" style="3" customWidth="1"/>
    <col min="31" max="31" width="2.625" style="3" customWidth="1"/>
    <col min="32" max="256" width="9" style="3" customWidth="1"/>
    <col min="257" max="257" width="2.625" style="3" customWidth="1"/>
    <col min="258" max="258" width="10.625" style="3" customWidth="1"/>
    <col min="259" max="259" width="7.625" style="3" customWidth="1"/>
    <col min="260" max="262" width="5.625" style="3" customWidth="1"/>
    <col min="263" max="263" width="7.625" style="3" customWidth="1"/>
    <col min="264" max="266" width="5.625" style="3" customWidth="1"/>
    <col min="267" max="267" width="7.625" style="3" customWidth="1"/>
    <col min="268" max="270" width="5.625" style="3" customWidth="1"/>
    <col min="271" max="271" width="7.625" style="3" customWidth="1"/>
    <col min="272" max="274" width="5.625" style="3" customWidth="1"/>
    <col min="275" max="275" width="7.625" style="3" customWidth="1"/>
    <col min="276" max="278" width="5.625" style="3" customWidth="1"/>
    <col min="279" max="279" width="7.625" style="3" customWidth="1"/>
    <col min="280" max="282" width="5.625" style="3" customWidth="1"/>
    <col min="283" max="283" width="8.625" style="3" customWidth="1"/>
    <col min="284" max="286" width="5.625" style="3" customWidth="1"/>
    <col min="287" max="287" width="2.625" style="3" customWidth="1"/>
    <col min="288" max="512" width="9" style="3" customWidth="1"/>
    <col min="513" max="513" width="2.625" style="3" customWidth="1"/>
    <col min="514" max="514" width="10.625" style="3" customWidth="1"/>
    <col min="515" max="515" width="7.625" style="3" customWidth="1"/>
    <col min="516" max="518" width="5.625" style="3" customWidth="1"/>
    <col min="519" max="519" width="7.625" style="3" customWidth="1"/>
    <col min="520" max="522" width="5.625" style="3" customWidth="1"/>
    <col min="523" max="523" width="7.625" style="3" customWidth="1"/>
    <col min="524" max="526" width="5.625" style="3" customWidth="1"/>
    <col min="527" max="527" width="7.625" style="3" customWidth="1"/>
    <col min="528" max="530" width="5.625" style="3" customWidth="1"/>
    <col min="531" max="531" width="7.625" style="3" customWidth="1"/>
    <col min="532" max="534" width="5.625" style="3" customWidth="1"/>
    <col min="535" max="535" width="7.625" style="3" customWidth="1"/>
    <col min="536" max="538" width="5.625" style="3" customWidth="1"/>
    <col min="539" max="539" width="8.625" style="3" customWidth="1"/>
    <col min="540" max="542" width="5.625" style="3" customWidth="1"/>
    <col min="543" max="543" width="2.625" style="3" customWidth="1"/>
    <col min="544" max="768" width="9" style="3" customWidth="1"/>
    <col min="769" max="769" width="2.625" style="3" customWidth="1"/>
    <col min="770" max="770" width="10.625" style="3" customWidth="1"/>
    <col min="771" max="771" width="7.625" style="3" customWidth="1"/>
    <col min="772" max="774" width="5.625" style="3" customWidth="1"/>
    <col min="775" max="775" width="7.625" style="3" customWidth="1"/>
    <col min="776" max="778" width="5.625" style="3" customWidth="1"/>
    <col min="779" max="779" width="7.625" style="3" customWidth="1"/>
    <col min="780" max="782" width="5.625" style="3" customWidth="1"/>
    <col min="783" max="783" width="7.625" style="3" customWidth="1"/>
    <col min="784" max="786" width="5.625" style="3" customWidth="1"/>
    <col min="787" max="787" width="7.625" style="3" customWidth="1"/>
    <col min="788" max="790" width="5.625" style="3" customWidth="1"/>
    <col min="791" max="791" width="7.625" style="3" customWidth="1"/>
    <col min="792" max="794" width="5.625" style="3" customWidth="1"/>
    <col min="795" max="795" width="8.625" style="3" customWidth="1"/>
    <col min="796" max="798" width="5.625" style="3" customWidth="1"/>
    <col min="799" max="799" width="2.625" style="3" customWidth="1"/>
    <col min="800" max="1024" width="9" style="3" customWidth="1"/>
    <col min="1025" max="1025" width="2.625" style="3" customWidth="1"/>
    <col min="1026" max="1026" width="10.625" style="3" customWidth="1"/>
    <col min="1027" max="1027" width="7.625" style="3" customWidth="1"/>
    <col min="1028" max="1030" width="5.625" style="3" customWidth="1"/>
    <col min="1031" max="1031" width="7.625" style="3" customWidth="1"/>
    <col min="1032" max="1034" width="5.625" style="3" customWidth="1"/>
    <col min="1035" max="1035" width="7.625" style="3" customWidth="1"/>
    <col min="1036" max="1038" width="5.625" style="3" customWidth="1"/>
    <col min="1039" max="1039" width="7.625" style="3" customWidth="1"/>
    <col min="1040" max="1042" width="5.625" style="3" customWidth="1"/>
    <col min="1043" max="1043" width="7.625" style="3" customWidth="1"/>
    <col min="1044" max="1046" width="5.625" style="3" customWidth="1"/>
    <col min="1047" max="1047" width="7.625" style="3" customWidth="1"/>
    <col min="1048" max="1050" width="5.625" style="3" customWidth="1"/>
    <col min="1051" max="1051" width="8.625" style="3" customWidth="1"/>
    <col min="1052" max="1054" width="5.625" style="3" customWidth="1"/>
    <col min="1055" max="1055" width="2.625" style="3" customWidth="1"/>
    <col min="1056" max="1280" width="9" style="3" customWidth="1"/>
    <col min="1281" max="1281" width="2.625" style="3" customWidth="1"/>
    <col min="1282" max="1282" width="10.625" style="3" customWidth="1"/>
    <col min="1283" max="1283" width="7.625" style="3" customWidth="1"/>
    <col min="1284" max="1286" width="5.625" style="3" customWidth="1"/>
    <col min="1287" max="1287" width="7.625" style="3" customWidth="1"/>
    <col min="1288" max="1290" width="5.625" style="3" customWidth="1"/>
    <col min="1291" max="1291" width="7.625" style="3" customWidth="1"/>
    <col min="1292" max="1294" width="5.625" style="3" customWidth="1"/>
    <col min="1295" max="1295" width="7.625" style="3" customWidth="1"/>
    <col min="1296" max="1298" width="5.625" style="3" customWidth="1"/>
    <col min="1299" max="1299" width="7.625" style="3" customWidth="1"/>
    <col min="1300" max="1302" width="5.625" style="3" customWidth="1"/>
    <col min="1303" max="1303" width="7.625" style="3" customWidth="1"/>
    <col min="1304" max="1306" width="5.625" style="3" customWidth="1"/>
    <col min="1307" max="1307" width="8.625" style="3" customWidth="1"/>
    <col min="1308" max="1310" width="5.625" style="3" customWidth="1"/>
    <col min="1311" max="1311" width="2.625" style="3" customWidth="1"/>
    <col min="1312" max="1536" width="9" style="3" customWidth="1"/>
    <col min="1537" max="1537" width="2.625" style="3" customWidth="1"/>
    <col min="1538" max="1538" width="10.625" style="3" customWidth="1"/>
    <col min="1539" max="1539" width="7.625" style="3" customWidth="1"/>
    <col min="1540" max="1542" width="5.625" style="3" customWidth="1"/>
    <col min="1543" max="1543" width="7.625" style="3" customWidth="1"/>
    <col min="1544" max="1546" width="5.625" style="3" customWidth="1"/>
    <col min="1547" max="1547" width="7.625" style="3" customWidth="1"/>
    <col min="1548" max="1550" width="5.625" style="3" customWidth="1"/>
    <col min="1551" max="1551" width="7.625" style="3" customWidth="1"/>
    <col min="1552" max="1554" width="5.625" style="3" customWidth="1"/>
    <col min="1555" max="1555" width="7.625" style="3" customWidth="1"/>
    <col min="1556" max="1558" width="5.625" style="3" customWidth="1"/>
    <col min="1559" max="1559" width="7.625" style="3" customWidth="1"/>
    <col min="1560" max="1562" width="5.625" style="3" customWidth="1"/>
    <col min="1563" max="1563" width="8.625" style="3" customWidth="1"/>
    <col min="1564" max="1566" width="5.625" style="3" customWidth="1"/>
    <col min="1567" max="1567" width="2.625" style="3" customWidth="1"/>
    <col min="1568" max="1792" width="9" style="3" customWidth="1"/>
    <col min="1793" max="1793" width="2.625" style="3" customWidth="1"/>
    <col min="1794" max="1794" width="10.625" style="3" customWidth="1"/>
    <col min="1795" max="1795" width="7.625" style="3" customWidth="1"/>
    <col min="1796" max="1798" width="5.625" style="3" customWidth="1"/>
    <col min="1799" max="1799" width="7.625" style="3" customWidth="1"/>
    <col min="1800" max="1802" width="5.625" style="3" customWidth="1"/>
    <col min="1803" max="1803" width="7.625" style="3" customWidth="1"/>
    <col min="1804" max="1806" width="5.625" style="3" customWidth="1"/>
    <col min="1807" max="1807" width="7.625" style="3" customWidth="1"/>
    <col min="1808" max="1810" width="5.625" style="3" customWidth="1"/>
    <col min="1811" max="1811" width="7.625" style="3" customWidth="1"/>
    <col min="1812" max="1814" width="5.625" style="3" customWidth="1"/>
    <col min="1815" max="1815" width="7.625" style="3" customWidth="1"/>
    <col min="1816" max="1818" width="5.625" style="3" customWidth="1"/>
    <col min="1819" max="1819" width="8.625" style="3" customWidth="1"/>
    <col min="1820" max="1822" width="5.625" style="3" customWidth="1"/>
    <col min="1823" max="1823" width="2.625" style="3" customWidth="1"/>
    <col min="1824" max="2048" width="9" style="3" customWidth="1"/>
    <col min="2049" max="2049" width="2.625" style="3" customWidth="1"/>
    <col min="2050" max="2050" width="10.625" style="3" customWidth="1"/>
    <col min="2051" max="2051" width="7.625" style="3" customWidth="1"/>
    <col min="2052" max="2054" width="5.625" style="3" customWidth="1"/>
    <col min="2055" max="2055" width="7.625" style="3" customWidth="1"/>
    <col min="2056" max="2058" width="5.625" style="3" customWidth="1"/>
    <col min="2059" max="2059" width="7.625" style="3" customWidth="1"/>
    <col min="2060" max="2062" width="5.625" style="3" customWidth="1"/>
    <col min="2063" max="2063" width="7.625" style="3" customWidth="1"/>
    <col min="2064" max="2066" width="5.625" style="3" customWidth="1"/>
    <col min="2067" max="2067" width="7.625" style="3" customWidth="1"/>
    <col min="2068" max="2070" width="5.625" style="3" customWidth="1"/>
    <col min="2071" max="2071" width="7.625" style="3" customWidth="1"/>
    <col min="2072" max="2074" width="5.625" style="3" customWidth="1"/>
    <col min="2075" max="2075" width="8.625" style="3" customWidth="1"/>
    <col min="2076" max="2078" width="5.625" style="3" customWidth="1"/>
    <col min="2079" max="2079" width="2.625" style="3" customWidth="1"/>
    <col min="2080" max="2304" width="9" style="3" customWidth="1"/>
    <col min="2305" max="2305" width="2.625" style="3" customWidth="1"/>
    <col min="2306" max="2306" width="10.625" style="3" customWidth="1"/>
    <col min="2307" max="2307" width="7.625" style="3" customWidth="1"/>
    <col min="2308" max="2310" width="5.625" style="3" customWidth="1"/>
    <col min="2311" max="2311" width="7.625" style="3" customWidth="1"/>
    <col min="2312" max="2314" width="5.625" style="3" customWidth="1"/>
    <col min="2315" max="2315" width="7.625" style="3" customWidth="1"/>
    <col min="2316" max="2318" width="5.625" style="3" customWidth="1"/>
    <col min="2319" max="2319" width="7.625" style="3" customWidth="1"/>
    <col min="2320" max="2322" width="5.625" style="3" customWidth="1"/>
    <col min="2323" max="2323" width="7.625" style="3" customWidth="1"/>
    <col min="2324" max="2326" width="5.625" style="3" customWidth="1"/>
    <col min="2327" max="2327" width="7.625" style="3" customWidth="1"/>
    <col min="2328" max="2330" width="5.625" style="3" customWidth="1"/>
    <col min="2331" max="2331" width="8.625" style="3" customWidth="1"/>
    <col min="2332" max="2334" width="5.625" style="3" customWidth="1"/>
    <col min="2335" max="2335" width="2.625" style="3" customWidth="1"/>
    <col min="2336" max="2560" width="9" style="3" customWidth="1"/>
    <col min="2561" max="2561" width="2.625" style="3" customWidth="1"/>
    <col min="2562" max="2562" width="10.625" style="3" customWidth="1"/>
    <col min="2563" max="2563" width="7.625" style="3" customWidth="1"/>
    <col min="2564" max="2566" width="5.625" style="3" customWidth="1"/>
    <col min="2567" max="2567" width="7.625" style="3" customWidth="1"/>
    <col min="2568" max="2570" width="5.625" style="3" customWidth="1"/>
    <col min="2571" max="2571" width="7.625" style="3" customWidth="1"/>
    <col min="2572" max="2574" width="5.625" style="3" customWidth="1"/>
    <col min="2575" max="2575" width="7.625" style="3" customWidth="1"/>
    <col min="2576" max="2578" width="5.625" style="3" customWidth="1"/>
    <col min="2579" max="2579" width="7.625" style="3" customWidth="1"/>
    <col min="2580" max="2582" width="5.625" style="3" customWidth="1"/>
    <col min="2583" max="2583" width="7.625" style="3" customWidth="1"/>
    <col min="2584" max="2586" width="5.625" style="3" customWidth="1"/>
    <col min="2587" max="2587" width="8.625" style="3" customWidth="1"/>
    <col min="2588" max="2590" width="5.625" style="3" customWidth="1"/>
    <col min="2591" max="2591" width="2.625" style="3" customWidth="1"/>
    <col min="2592" max="2816" width="9" style="3" customWidth="1"/>
    <col min="2817" max="2817" width="2.625" style="3" customWidth="1"/>
    <col min="2818" max="2818" width="10.625" style="3" customWidth="1"/>
    <col min="2819" max="2819" width="7.625" style="3" customWidth="1"/>
    <col min="2820" max="2822" width="5.625" style="3" customWidth="1"/>
    <col min="2823" max="2823" width="7.625" style="3" customWidth="1"/>
    <col min="2824" max="2826" width="5.625" style="3" customWidth="1"/>
    <col min="2827" max="2827" width="7.625" style="3" customWidth="1"/>
    <col min="2828" max="2830" width="5.625" style="3" customWidth="1"/>
    <col min="2831" max="2831" width="7.625" style="3" customWidth="1"/>
    <col min="2832" max="2834" width="5.625" style="3" customWidth="1"/>
    <col min="2835" max="2835" width="7.625" style="3" customWidth="1"/>
    <col min="2836" max="2838" width="5.625" style="3" customWidth="1"/>
    <col min="2839" max="2839" width="7.625" style="3" customWidth="1"/>
    <col min="2840" max="2842" width="5.625" style="3" customWidth="1"/>
    <col min="2843" max="2843" width="8.625" style="3" customWidth="1"/>
    <col min="2844" max="2846" width="5.625" style="3" customWidth="1"/>
    <col min="2847" max="2847" width="2.625" style="3" customWidth="1"/>
    <col min="2848" max="3072" width="9" style="3" customWidth="1"/>
    <col min="3073" max="3073" width="2.625" style="3" customWidth="1"/>
    <col min="3074" max="3074" width="10.625" style="3" customWidth="1"/>
    <col min="3075" max="3075" width="7.625" style="3" customWidth="1"/>
    <col min="3076" max="3078" width="5.625" style="3" customWidth="1"/>
    <col min="3079" max="3079" width="7.625" style="3" customWidth="1"/>
    <col min="3080" max="3082" width="5.625" style="3" customWidth="1"/>
    <col min="3083" max="3083" width="7.625" style="3" customWidth="1"/>
    <col min="3084" max="3086" width="5.625" style="3" customWidth="1"/>
    <col min="3087" max="3087" width="7.625" style="3" customWidth="1"/>
    <col min="3088" max="3090" width="5.625" style="3" customWidth="1"/>
    <col min="3091" max="3091" width="7.625" style="3" customWidth="1"/>
    <col min="3092" max="3094" width="5.625" style="3" customWidth="1"/>
    <col min="3095" max="3095" width="7.625" style="3" customWidth="1"/>
    <col min="3096" max="3098" width="5.625" style="3" customWidth="1"/>
    <col min="3099" max="3099" width="8.625" style="3" customWidth="1"/>
    <col min="3100" max="3102" width="5.625" style="3" customWidth="1"/>
    <col min="3103" max="3103" width="2.625" style="3" customWidth="1"/>
    <col min="3104" max="3328" width="9" style="3" customWidth="1"/>
    <col min="3329" max="3329" width="2.625" style="3" customWidth="1"/>
    <col min="3330" max="3330" width="10.625" style="3" customWidth="1"/>
    <col min="3331" max="3331" width="7.625" style="3" customWidth="1"/>
    <col min="3332" max="3334" width="5.625" style="3" customWidth="1"/>
    <col min="3335" max="3335" width="7.625" style="3" customWidth="1"/>
    <col min="3336" max="3338" width="5.625" style="3" customWidth="1"/>
    <col min="3339" max="3339" width="7.625" style="3" customWidth="1"/>
    <col min="3340" max="3342" width="5.625" style="3" customWidth="1"/>
    <col min="3343" max="3343" width="7.625" style="3" customWidth="1"/>
    <col min="3344" max="3346" width="5.625" style="3" customWidth="1"/>
    <col min="3347" max="3347" width="7.625" style="3" customWidth="1"/>
    <col min="3348" max="3350" width="5.625" style="3" customWidth="1"/>
    <col min="3351" max="3351" width="7.625" style="3" customWidth="1"/>
    <col min="3352" max="3354" width="5.625" style="3" customWidth="1"/>
    <col min="3355" max="3355" width="8.625" style="3" customWidth="1"/>
    <col min="3356" max="3358" width="5.625" style="3" customWidth="1"/>
    <col min="3359" max="3359" width="2.625" style="3" customWidth="1"/>
    <col min="3360" max="3584" width="9" style="3" customWidth="1"/>
    <col min="3585" max="3585" width="2.625" style="3" customWidth="1"/>
    <col min="3586" max="3586" width="10.625" style="3" customWidth="1"/>
    <col min="3587" max="3587" width="7.625" style="3" customWidth="1"/>
    <col min="3588" max="3590" width="5.625" style="3" customWidth="1"/>
    <col min="3591" max="3591" width="7.625" style="3" customWidth="1"/>
    <col min="3592" max="3594" width="5.625" style="3" customWidth="1"/>
    <col min="3595" max="3595" width="7.625" style="3" customWidth="1"/>
    <col min="3596" max="3598" width="5.625" style="3" customWidth="1"/>
    <col min="3599" max="3599" width="7.625" style="3" customWidth="1"/>
    <col min="3600" max="3602" width="5.625" style="3" customWidth="1"/>
    <col min="3603" max="3603" width="7.625" style="3" customWidth="1"/>
    <col min="3604" max="3606" width="5.625" style="3" customWidth="1"/>
    <col min="3607" max="3607" width="7.625" style="3" customWidth="1"/>
    <col min="3608" max="3610" width="5.625" style="3" customWidth="1"/>
    <col min="3611" max="3611" width="8.625" style="3" customWidth="1"/>
    <col min="3612" max="3614" width="5.625" style="3" customWidth="1"/>
    <col min="3615" max="3615" width="2.625" style="3" customWidth="1"/>
    <col min="3616" max="3840" width="9" style="3" customWidth="1"/>
    <col min="3841" max="3841" width="2.625" style="3" customWidth="1"/>
    <col min="3842" max="3842" width="10.625" style="3" customWidth="1"/>
    <col min="3843" max="3843" width="7.625" style="3" customWidth="1"/>
    <col min="3844" max="3846" width="5.625" style="3" customWidth="1"/>
    <col min="3847" max="3847" width="7.625" style="3" customWidth="1"/>
    <col min="3848" max="3850" width="5.625" style="3" customWidth="1"/>
    <col min="3851" max="3851" width="7.625" style="3" customWidth="1"/>
    <col min="3852" max="3854" width="5.625" style="3" customWidth="1"/>
    <col min="3855" max="3855" width="7.625" style="3" customWidth="1"/>
    <col min="3856" max="3858" width="5.625" style="3" customWidth="1"/>
    <col min="3859" max="3859" width="7.625" style="3" customWidth="1"/>
    <col min="3860" max="3862" width="5.625" style="3" customWidth="1"/>
    <col min="3863" max="3863" width="7.625" style="3" customWidth="1"/>
    <col min="3864" max="3866" width="5.625" style="3" customWidth="1"/>
    <col min="3867" max="3867" width="8.625" style="3" customWidth="1"/>
    <col min="3868" max="3870" width="5.625" style="3" customWidth="1"/>
    <col min="3871" max="3871" width="2.625" style="3" customWidth="1"/>
    <col min="3872" max="4096" width="9" style="3" customWidth="1"/>
    <col min="4097" max="4097" width="2.625" style="3" customWidth="1"/>
    <col min="4098" max="4098" width="10.625" style="3" customWidth="1"/>
    <col min="4099" max="4099" width="7.625" style="3" customWidth="1"/>
    <col min="4100" max="4102" width="5.625" style="3" customWidth="1"/>
    <col min="4103" max="4103" width="7.625" style="3" customWidth="1"/>
    <col min="4104" max="4106" width="5.625" style="3" customWidth="1"/>
    <col min="4107" max="4107" width="7.625" style="3" customWidth="1"/>
    <col min="4108" max="4110" width="5.625" style="3" customWidth="1"/>
    <col min="4111" max="4111" width="7.625" style="3" customWidth="1"/>
    <col min="4112" max="4114" width="5.625" style="3" customWidth="1"/>
    <col min="4115" max="4115" width="7.625" style="3" customWidth="1"/>
    <col min="4116" max="4118" width="5.625" style="3" customWidth="1"/>
    <col min="4119" max="4119" width="7.625" style="3" customWidth="1"/>
    <col min="4120" max="4122" width="5.625" style="3" customWidth="1"/>
    <col min="4123" max="4123" width="8.625" style="3" customWidth="1"/>
    <col min="4124" max="4126" width="5.625" style="3" customWidth="1"/>
    <col min="4127" max="4127" width="2.625" style="3" customWidth="1"/>
    <col min="4128" max="4352" width="9" style="3" customWidth="1"/>
    <col min="4353" max="4353" width="2.625" style="3" customWidth="1"/>
    <col min="4354" max="4354" width="10.625" style="3" customWidth="1"/>
    <col min="4355" max="4355" width="7.625" style="3" customWidth="1"/>
    <col min="4356" max="4358" width="5.625" style="3" customWidth="1"/>
    <col min="4359" max="4359" width="7.625" style="3" customWidth="1"/>
    <col min="4360" max="4362" width="5.625" style="3" customWidth="1"/>
    <col min="4363" max="4363" width="7.625" style="3" customWidth="1"/>
    <col min="4364" max="4366" width="5.625" style="3" customWidth="1"/>
    <col min="4367" max="4367" width="7.625" style="3" customWidth="1"/>
    <col min="4368" max="4370" width="5.625" style="3" customWidth="1"/>
    <col min="4371" max="4371" width="7.625" style="3" customWidth="1"/>
    <col min="4372" max="4374" width="5.625" style="3" customWidth="1"/>
    <col min="4375" max="4375" width="7.625" style="3" customWidth="1"/>
    <col min="4376" max="4378" width="5.625" style="3" customWidth="1"/>
    <col min="4379" max="4379" width="8.625" style="3" customWidth="1"/>
    <col min="4380" max="4382" width="5.625" style="3" customWidth="1"/>
    <col min="4383" max="4383" width="2.625" style="3" customWidth="1"/>
    <col min="4384" max="4608" width="9" style="3" customWidth="1"/>
    <col min="4609" max="4609" width="2.625" style="3" customWidth="1"/>
    <col min="4610" max="4610" width="10.625" style="3" customWidth="1"/>
    <col min="4611" max="4611" width="7.625" style="3" customWidth="1"/>
    <col min="4612" max="4614" width="5.625" style="3" customWidth="1"/>
    <col min="4615" max="4615" width="7.625" style="3" customWidth="1"/>
    <col min="4616" max="4618" width="5.625" style="3" customWidth="1"/>
    <col min="4619" max="4619" width="7.625" style="3" customWidth="1"/>
    <col min="4620" max="4622" width="5.625" style="3" customWidth="1"/>
    <col min="4623" max="4623" width="7.625" style="3" customWidth="1"/>
    <col min="4624" max="4626" width="5.625" style="3" customWidth="1"/>
    <col min="4627" max="4627" width="7.625" style="3" customWidth="1"/>
    <col min="4628" max="4630" width="5.625" style="3" customWidth="1"/>
    <col min="4631" max="4631" width="7.625" style="3" customWidth="1"/>
    <col min="4632" max="4634" width="5.625" style="3" customWidth="1"/>
    <col min="4635" max="4635" width="8.625" style="3" customWidth="1"/>
    <col min="4636" max="4638" width="5.625" style="3" customWidth="1"/>
    <col min="4639" max="4639" width="2.625" style="3" customWidth="1"/>
    <col min="4640" max="4864" width="9" style="3" customWidth="1"/>
    <col min="4865" max="4865" width="2.625" style="3" customWidth="1"/>
    <col min="4866" max="4866" width="10.625" style="3" customWidth="1"/>
    <col min="4867" max="4867" width="7.625" style="3" customWidth="1"/>
    <col min="4868" max="4870" width="5.625" style="3" customWidth="1"/>
    <col min="4871" max="4871" width="7.625" style="3" customWidth="1"/>
    <col min="4872" max="4874" width="5.625" style="3" customWidth="1"/>
    <col min="4875" max="4875" width="7.625" style="3" customWidth="1"/>
    <col min="4876" max="4878" width="5.625" style="3" customWidth="1"/>
    <col min="4879" max="4879" width="7.625" style="3" customWidth="1"/>
    <col min="4880" max="4882" width="5.625" style="3" customWidth="1"/>
    <col min="4883" max="4883" width="7.625" style="3" customWidth="1"/>
    <col min="4884" max="4886" width="5.625" style="3" customWidth="1"/>
    <col min="4887" max="4887" width="7.625" style="3" customWidth="1"/>
    <col min="4888" max="4890" width="5.625" style="3" customWidth="1"/>
    <col min="4891" max="4891" width="8.625" style="3" customWidth="1"/>
    <col min="4892" max="4894" width="5.625" style="3" customWidth="1"/>
    <col min="4895" max="4895" width="2.625" style="3" customWidth="1"/>
    <col min="4896" max="5120" width="9" style="3" customWidth="1"/>
    <col min="5121" max="5121" width="2.625" style="3" customWidth="1"/>
    <col min="5122" max="5122" width="10.625" style="3" customWidth="1"/>
    <col min="5123" max="5123" width="7.625" style="3" customWidth="1"/>
    <col min="5124" max="5126" width="5.625" style="3" customWidth="1"/>
    <col min="5127" max="5127" width="7.625" style="3" customWidth="1"/>
    <col min="5128" max="5130" width="5.625" style="3" customWidth="1"/>
    <col min="5131" max="5131" width="7.625" style="3" customWidth="1"/>
    <col min="5132" max="5134" width="5.625" style="3" customWidth="1"/>
    <col min="5135" max="5135" width="7.625" style="3" customWidth="1"/>
    <col min="5136" max="5138" width="5.625" style="3" customWidth="1"/>
    <col min="5139" max="5139" width="7.625" style="3" customWidth="1"/>
    <col min="5140" max="5142" width="5.625" style="3" customWidth="1"/>
    <col min="5143" max="5143" width="7.625" style="3" customWidth="1"/>
    <col min="5144" max="5146" width="5.625" style="3" customWidth="1"/>
    <col min="5147" max="5147" width="8.625" style="3" customWidth="1"/>
    <col min="5148" max="5150" width="5.625" style="3" customWidth="1"/>
    <col min="5151" max="5151" width="2.625" style="3" customWidth="1"/>
    <col min="5152" max="5376" width="9" style="3" customWidth="1"/>
    <col min="5377" max="5377" width="2.625" style="3" customWidth="1"/>
    <col min="5378" max="5378" width="10.625" style="3" customWidth="1"/>
    <col min="5379" max="5379" width="7.625" style="3" customWidth="1"/>
    <col min="5380" max="5382" width="5.625" style="3" customWidth="1"/>
    <col min="5383" max="5383" width="7.625" style="3" customWidth="1"/>
    <col min="5384" max="5386" width="5.625" style="3" customWidth="1"/>
    <col min="5387" max="5387" width="7.625" style="3" customWidth="1"/>
    <col min="5388" max="5390" width="5.625" style="3" customWidth="1"/>
    <col min="5391" max="5391" width="7.625" style="3" customWidth="1"/>
    <col min="5392" max="5394" width="5.625" style="3" customWidth="1"/>
    <col min="5395" max="5395" width="7.625" style="3" customWidth="1"/>
    <col min="5396" max="5398" width="5.625" style="3" customWidth="1"/>
    <col min="5399" max="5399" width="7.625" style="3" customWidth="1"/>
    <col min="5400" max="5402" width="5.625" style="3" customWidth="1"/>
    <col min="5403" max="5403" width="8.625" style="3" customWidth="1"/>
    <col min="5404" max="5406" width="5.625" style="3" customWidth="1"/>
    <col min="5407" max="5407" width="2.625" style="3" customWidth="1"/>
    <col min="5408" max="5632" width="9" style="3" customWidth="1"/>
    <col min="5633" max="5633" width="2.625" style="3" customWidth="1"/>
    <col min="5634" max="5634" width="10.625" style="3" customWidth="1"/>
    <col min="5635" max="5635" width="7.625" style="3" customWidth="1"/>
    <col min="5636" max="5638" width="5.625" style="3" customWidth="1"/>
    <col min="5639" max="5639" width="7.625" style="3" customWidth="1"/>
    <col min="5640" max="5642" width="5.625" style="3" customWidth="1"/>
    <col min="5643" max="5643" width="7.625" style="3" customWidth="1"/>
    <col min="5644" max="5646" width="5.625" style="3" customWidth="1"/>
    <col min="5647" max="5647" width="7.625" style="3" customWidth="1"/>
    <col min="5648" max="5650" width="5.625" style="3" customWidth="1"/>
    <col min="5651" max="5651" width="7.625" style="3" customWidth="1"/>
    <col min="5652" max="5654" width="5.625" style="3" customWidth="1"/>
    <col min="5655" max="5655" width="7.625" style="3" customWidth="1"/>
    <col min="5656" max="5658" width="5.625" style="3" customWidth="1"/>
    <col min="5659" max="5659" width="8.625" style="3" customWidth="1"/>
    <col min="5660" max="5662" width="5.625" style="3" customWidth="1"/>
    <col min="5663" max="5663" width="2.625" style="3" customWidth="1"/>
    <col min="5664" max="5888" width="9" style="3" customWidth="1"/>
    <col min="5889" max="5889" width="2.625" style="3" customWidth="1"/>
    <col min="5890" max="5890" width="10.625" style="3" customWidth="1"/>
    <col min="5891" max="5891" width="7.625" style="3" customWidth="1"/>
    <col min="5892" max="5894" width="5.625" style="3" customWidth="1"/>
    <col min="5895" max="5895" width="7.625" style="3" customWidth="1"/>
    <col min="5896" max="5898" width="5.625" style="3" customWidth="1"/>
    <col min="5899" max="5899" width="7.625" style="3" customWidth="1"/>
    <col min="5900" max="5902" width="5.625" style="3" customWidth="1"/>
    <col min="5903" max="5903" width="7.625" style="3" customWidth="1"/>
    <col min="5904" max="5906" width="5.625" style="3" customWidth="1"/>
    <col min="5907" max="5907" width="7.625" style="3" customWidth="1"/>
    <col min="5908" max="5910" width="5.625" style="3" customWidth="1"/>
    <col min="5911" max="5911" width="7.625" style="3" customWidth="1"/>
    <col min="5912" max="5914" width="5.625" style="3" customWidth="1"/>
    <col min="5915" max="5915" width="8.625" style="3" customWidth="1"/>
    <col min="5916" max="5918" width="5.625" style="3" customWidth="1"/>
    <col min="5919" max="5919" width="2.625" style="3" customWidth="1"/>
    <col min="5920" max="6144" width="9" style="3" customWidth="1"/>
    <col min="6145" max="6145" width="2.625" style="3" customWidth="1"/>
    <col min="6146" max="6146" width="10.625" style="3" customWidth="1"/>
    <col min="6147" max="6147" width="7.625" style="3" customWidth="1"/>
    <col min="6148" max="6150" width="5.625" style="3" customWidth="1"/>
    <col min="6151" max="6151" width="7.625" style="3" customWidth="1"/>
    <col min="6152" max="6154" width="5.625" style="3" customWidth="1"/>
    <col min="6155" max="6155" width="7.625" style="3" customWidth="1"/>
    <col min="6156" max="6158" width="5.625" style="3" customWidth="1"/>
    <col min="6159" max="6159" width="7.625" style="3" customWidth="1"/>
    <col min="6160" max="6162" width="5.625" style="3" customWidth="1"/>
    <col min="6163" max="6163" width="7.625" style="3" customWidth="1"/>
    <col min="6164" max="6166" width="5.625" style="3" customWidth="1"/>
    <col min="6167" max="6167" width="7.625" style="3" customWidth="1"/>
    <col min="6168" max="6170" width="5.625" style="3" customWidth="1"/>
    <col min="6171" max="6171" width="8.625" style="3" customWidth="1"/>
    <col min="6172" max="6174" width="5.625" style="3" customWidth="1"/>
    <col min="6175" max="6175" width="2.625" style="3" customWidth="1"/>
    <col min="6176" max="6400" width="9" style="3" customWidth="1"/>
    <col min="6401" max="6401" width="2.625" style="3" customWidth="1"/>
    <col min="6402" max="6402" width="10.625" style="3" customWidth="1"/>
    <col min="6403" max="6403" width="7.625" style="3" customWidth="1"/>
    <col min="6404" max="6406" width="5.625" style="3" customWidth="1"/>
    <col min="6407" max="6407" width="7.625" style="3" customWidth="1"/>
    <col min="6408" max="6410" width="5.625" style="3" customWidth="1"/>
    <col min="6411" max="6411" width="7.625" style="3" customWidth="1"/>
    <col min="6412" max="6414" width="5.625" style="3" customWidth="1"/>
    <col min="6415" max="6415" width="7.625" style="3" customWidth="1"/>
    <col min="6416" max="6418" width="5.625" style="3" customWidth="1"/>
    <col min="6419" max="6419" width="7.625" style="3" customWidth="1"/>
    <col min="6420" max="6422" width="5.625" style="3" customWidth="1"/>
    <col min="6423" max="6423" width="7.625" style="3" customWidth="1"/>
    <col min="6424" max="6426" width="5.625" style="3" customWidth="1"/>
    <col min="6427" max="6427" width="8.625" style="3" customWidth="1"/>
    <col min="6428" max="6430" width="5.625" style="3" customWidth="1"/>
    <col min="6431" max="6431" width="2.625" style="3" customWidth="1"/>
    <col min="6432" max="6656" width="9" style="3" customWidth="1"/>
    <col min="6657" max="6657" width="2.625" style="3" customWidth="1"/>
    <col min="6658" max="6658" width="10.625" style="3" customWidth="1"/>
    <col min="6659" max="6659" width="7.625" style="3" customWidth="1"/>
    <col min="6660" max="6662" width="5.625" style="3" customWidth="1"/>
    <col min="6663" max="6663" width="7.625" style="3" customWidth="1"/>
    <col min="6664" max="6666" width="5.625" style="3" customWidth="1"/>
    <col min="6667" max="6667" width="7.625" style="3" customWidth="1"/>
    <col min="6668" max="6670" width="5.625" style="3" customWidth="1"/>
    <col min="6671" max="6671" width="7.625" style="3" customWidth="1"/>
    <col min="6672" max="6674" width="5.625" style="3" customWidth="1"/>
    <col min="6675" max="6675" width="7.625" style="3" customWidth="1"/>
    <col min="6676" max="6678" width="5.625" style="3" customWidth="1"/>
    <col min="6679" max="6679" width="7.625" style="3" customWidth="1"/>
    <col min="6680" max="6682" width="5.625" style="3" customWidth="1"/>
    <col min="6683" max="6683" width="8.625" style="3" customWidth="1"/>
    <col min="6684" max="6686" width="5.625" style="3" customWidth="1"/>
    <col min="6687" max="6687" width="2.625" style="3" customWidth="1"/>
    <col min="6688" max="6912" width="9" style="3" customWidth="1"/>
    <col min="6913" max="6913" width="2.625" style="3" customWidth="1"/>
    <col min="6914" max="6914" width="10.625" style="3" customWidth="1"/>
    <col min="6915" max="6915" width="7.625" style="3" customWidth="1"/>
    <col min="6916" max="6918" width="5.625" style="3" customWidth="1"/>
    <col min="6919" max="6919" width="7.625" style="3" customWidth="1"/>
    <col min="6920" max="6922" width="5.625" style="3" customWidth="1"/>
    <col min="6923" max="6923" width="7.625" style="3" customWidth="1"/>
    <col min="6924" max="6926" width="5.625" style="3" customWidth="1"/>
    <col min="6927" max="6927" width="7.625" style="3" customWidth="1"/>
    <col min="6928" max="6930" width="5.625" style="3" customWidth="1"/>
    <col min="6931" max="6931" width="7.625" style="3" customWidth="1"/>
    <col min="6932" max="6934" width="5.625" style="3" customWidth="1"/>
    <col min="6935" max="6935" width="7.625" style="3" customWidth="1"/>
    <col min="6936" max="6938" width="5.625" style="3" customWidth="1"/>
    <col min="6939" max="6939" width="8.625" style="3" customWidth="1"/>
    <col min="6940" max="6942" width="5.625" style="3" customWidth="1"/>
    <col min="6943" max="6943" width="2.625" style="3" customWidth="1"/>
    <col min="6944" max="7168" width="9" style="3" customWidth="1"/>
    <col min="7169" max="7169" width="2.625" style="3" customWidth="1"/>
    <col min="7170" max="7170" width="10.625" style="3" customWidth="1"/>
    <col min="7171" max="7171" width="7.625" style="3" customWidth="1"/>
    <col min="7172" max="7174" width="5.625" style="3" customWidth="1"/>
    <col min="7175" max="7175" width="7.625" style="3" customWidth="1"/>
    <col min="7176" max="7178" width="5.625" style="3" customWidth="1"/>
    <col min="7179" max="7179" width="7.625" style="3" customWidth="1"/>
    <col min="7180" max="7182" width="5.625" style="3" customWidth="1"/>
    <col min="7183" max="7183" width="7.625" style="3" customWidth="1"/>
    <col min="7184" max="7186" width="5.625" style="3" customWidth="1"/>
    <col min="7187" max="7187" width="7.625" style="3" customWidth="1"/>
    <col min="7188" max="7190" width="5.625" style="3" customWidth="1"/>
    <col min="7191" max="7191" width="7.625" style="3" customWidth="1"/>
    <col min="7192" max="7194" width="5.625" style="3" customWidth="1"/>
    <col min="7195" max="7195" width="8.625" style="3" customWidth="1"/>
    <col min="7196" max="7198" width="5.625" style="3" customWidth="1"/>
    <col min="7199" max="7199" width="2.625" style="3" customWidth="1"/>
    <col min="7200" max="7424" width="9" style="3" customWidth="1"/>
    <col min="7425" max="7425" width="2.625" style="3" customWidth="1"/>
    <col min="7426" max="7426" width="10.625" style="3" customWidth="1"/>
    <col min="7427" max="7427" width="7.625" style="3" customWidth="1"/>
    <col min="7428" max="7430" width="5.625" style="3" customWidth="1"/>
    <col min="7431" max="7431" width="7.625" style="3" customWidth="1"/>
    <col min="7432" max="7434" width="5.625" style="3" customWidth="1"/>
    <col min="7435" max="7435" width="7.625" style="3" customWidth="1"/>
    <col min="7436" max="7438" width="5.625" style="3" customWidth="1"/>
    <col min="7439" max="7439" width="7.625" style="3" customWidth="1"/>
    <col min="7440" max="7442" width="5.625" style="3" customWidth="1"/>
    <col min="7443" max="7443" width="7.625" style="3" customWidth="1"/>
    <col min="7444" max="7446" width="5.625" style="3" customWidth="1"/>
    <col min="7447" max="7447" width="7.625" style="3" customWidth="1"/>
    <col min="7448" max="7450" width="5.625" style="3" customWidth="1"/>
    <col min="7451" max="7451" width="8.625" style="3" customWidth="1"/>
    <col min="7452" max="7454" width="5.625" style="3" customWidth="1"/>
    <col min="7455" max="7455" width="2.625" style="3" customWidth="1"/>
    <col min="7456" max="7680" width="9" style="3" customWidth="1"/>
    <col min="7681" max="7681" width="2.625" style="3" customWidth="1"/>
    <col min="7682" max="7682" width="10.625" style="3" customWidth="1"/>
    <col min="7683" max="7683" width="7.625" style="3" customWidth="1"/>
    <col min="7684" max="7686" width="5.625" style="3" customWidth="1"/>
    <col min="7687" max="7687" width="7.625" style="3" customWidth="1"/>
    <col min="7688" max="7690" width="5.625" style="3" customWidth="1"/>
    <col min="7691" max="7691" width="7.625" style="3" customWidth="1"/>
    <col min="7692" max="7694" width="5.625" style="3" customWidth="1"/>
    <col min="7695" max="7695" width="7.625" style="3" customWidth="1"/>
    <col min="7696" max="7698" width="5.625" style="3" customWidth="1"/>
    <col min="7699" max="7699" width="7.625" style="3" customWidth="1"/>
    <col min="7700" max="7702" width="5.625" style="3" customWidth="1"/>
    <col min="7703" max="7703" width="7.625" style="3" customWidth="1"/>
    <col min="7704" max="7706" width="5.625" style="3" customWidth="1"/>
    <col min="7707" max="7707" width="8.625" style="3" customWidth="1"/>
    <col min="7708" max="7710" width="5.625" style="3" customWidth="1"/>
    <col min="7711" max="7711" width="2.625" style="3" customWidth="1"/>
    <col min="7712" max="7936" width="9" style="3" customWidth="1"/>
    <col min="7937" max="7937" width="2.625" style="3" customWidth="1"/>
    <col min="7938" max="7938" width="10.625" style="3" customWidth="1"/>
    <col min="7939" max="7939" width="7.625" style="3" customWidth="1"/>
    <col min="7940" max="7942" width="5.625" style="3" customWidth="1"/>
    <col min="7943" max="7943" width="7.625" style="3" customWidth="1"/>
    <col min="7944" max="7946" width="5.625" style="3" customWidth="1"/>
    <col min="7947" max="7947" width="7.625" style="3" customWidth="1"/>
    <col min="7948" max="7950" width="5.625" style="3" customWidth="1"/>
    <col min="7951" max="7951" width="7.625" style="3" customWidth="1"/>
    <col min="7952" max="7954" width="5.625" style="3" customWidth="1"/>
    <col min="7955" max="7955" width="7.625" style="3" customWidth="1"/>
    <col min="7956" max="7958" width="5.625" style="3" customWidth="1"/>
    <col min="7959" max="7959" width="7.625" style="3" customWidth="1"/>
    <col min="7960" max="7962" width="5.625" style="3" customWidth="1"/>
    <col min="7963" max="7963" width="8.625" style="3" customWidth="1"/>
    <col min="7964" max="7966" width="5.625" style="3" customWidth="1"/>
    <col min="7967" max="7967" width="2.625" style="3" customWidth="1"/>
    <col min="7968" max="8192" width="9" style="3" customWidth="1"/>
    <col min="8193" max="8193" width="2.625" style="3" customWidth="1"/>
    <col min="8194" max="8194" width="10.625" style="3" customWidth="1"/>
    <col min="8195" max="8195" width="7.625" style="3" customWidth="1"/>
    <col min="8196" max="8198" width="5.625" style="3" customWidth="1"/>
    <col min="8199" max="8199" width="7.625" style="3" customWidth="1"/>
    <col min="8200" max="8202" width="5.625" style="3" customWidth="1"/>
    <col min="8203" max="8203" width="7.625" style="3" customWidth="1"/>
    <col min="8204" max="8206" width="5.625" style="3" customWidth="1"/>
    <col min="8207" max="8207" width="7.625" style="3" customWidth="1"/>
    <col min="8208" max="8210" width="5.625" style="3" customWidth="1"/>
    <col min="8211" max="8211" width="7.625" style="3" customWidth="1"/>
    <col min="8212" max="8214" width="5.625" style="3" customWidth="1"/>
    <col min="8215" max="8215" width="7.625" style="3" customWidth="1"/>
    <col min="8216" max="8218" width="5.625" style="3" customWidth="1"/>
    <col min="8219" max="8219" width="8.625" style="3" customWidth="1"/>
    <col min="8220" max="8222" width="5.625" style="3" customWidth="1"/>
    <col min="8223" max="8223" width="2.625" style="3" customWidth="1"/>
    <col min="8224" max="8448" width="9" style="3" customWidth="1"/>
    <col min="8449" max="8449" width="2.625" style="3" customWidth="1"/>
    <col min="8450" max="8450" width="10.625" style="3" customWidth="1"/>
    <col min="8451" max="8451" width="7.625" style="3" customWidth="1"/>
    <col min="8452" max="8454" width="5.625" style="3" customWidth="1"/>
    <col min="8455" max="8455" width="7.625" style="3" customWidth="1"/>
    <col min="8456" max="8458" width="5.625" style="3" customWidth="1"/>
    <col min="8459" max="8459" width="7.625" style="3" customWidth="1"/>
    <col min="8460" max="8462" width="5.625" style="3" customWidth="1"/>
    <col min="8463" max="8463" width="7.625" style="3" customWidth="1"/>
    <col min="8464" max="8466" width="5.625" style="3" customWidth="1"/>
    <col min="8467" max="8467" width="7.625" style="3" customWidth="1"/>
    <col min="8468" max="8470" width="5.625" style="3" customWidth="1"/>
    <col min="8471" max="8471" width="7.625" style="3" customWidth="1"/>
    <col min="8472" max="8474" width="5.625" style="3" customWidth="1"/>
    <col min="8475" max="8475" width="8.625" style="3" customWidth="1"/>
    <col min="8476" max="8478" width="5.625" style="3" customWidth="1"/>
    <col min="8479" max="8479" width="2.625" style="3" customWidth="1"/>
    <col min="8480" max="8704" width="9" style="3" customWidth="1"/>
    <col min="8705" max="8705" width="2.625" style="3" customWidth="1"/>
    <col min="8706" max="8706" width="10.625" style="3" customWidth="1"/>
    <col min="8707" max="8707" width="7.625" style="3" customWidth="1"/>
    <col min="8708" max="8710" width="5.625" style="3" customWidth="1"/>
    <col min="8711" max="8711" width="7.625" style="3" customWidth="1"/>
    <col min="8712" max="8714" width="5.625" style="3" customWidth="1"/>
    <col min="8715" max="8715" width="7.625" style="3" customWidth="1"/>
    <col min="8716" max="8718" width="5.625" style="3" customWidth="1"/>
    <col min="8719" max="8719" width="7.625" style="3" customWidth="1"/>
    <col min="8720" max="8722" width="5.625" style="3" customWidth="1"/>
    <col min="8723" max="8723" width="7.625" style="3" customWidth="1"/>
    <col min="8724" max="8726" width="5.625" style="3" customWidth="1"/>
    <col min="8727" max="8727" width="7.625" style="3" customWidth="1"/>
    <col min="8728" max="8730" width="5.625" style="3" customWidth="1"/>
    <col min="8731" max="8731" width="8.625" style="3" customWidth="1"/>
    <col min="8732" max="8734" width="5.625" style="3" customWidth="1"/>
    <col min="8735" max="8735" width="2.625" style="3" customWidth="1"/>
    <col min="8736" max="8960" width="9" style="3" customWidth="1"/>
    <col min="8961" max="8961" width="2.625" style="3" customWidth="1"/>
    <col min="8962" max="8962" width="10.625" style="3" customWidth="1"/>
    <col min="8963" max="8963" width="7.625" style="3" customWidth="1"/>
    <col min="8964" max="8966" width="5.625" style="3" customWidth="1"/>
    <col min="8967" max="8967" width="7.625" style="3" customWidth="1"/>
    <col min="8968" max="8970" width="5.625" style="3" customWidth="1"/>
    <col min="8971" max="8971" width="7.625" style="3" customWidth="1"/>
    <col min="8972" max="8974" width="5.625" style="3" customWidth="1"/>
    <col min="8975" max="8975" width="7.625" style="3" customWidth="1"/>
    <col min="8976" max="8978" width="5.625" style="3" customWidth="1"/>
    <col min="8979" max="8979" width="7.625" style="3" customWidth="1"/>
    <col min="8980" max="8982" width="5.625" style="3" customWidth="1"/>
    <col min="8983" max="8983" width="7.625" style="3" customWidth="1"/>
    <col min="8984" max="8986" width="5.625" style="3" customWidth="1"/>
    <col min="8987" max="8987" width="8.625" style="3" customWidth="1"/>
    <col min="8988" max="8990" width="5.625" style="3" customWidth="1"/>
    <col min="8991" max="8991" width="2.625" style="3" customWidth="1"/>
    <col min="8992" max="9216" width="9" style="3" customWidth="1"/>
    <col min="9217" max="9217" width="2.625" style="3" customWidth="1"/>
    <col min="9218" max="9218" width="10.625" style="3" customWidth="1"/>
    <col min="9219" max="9219" width="7.625" style="3" customWidth="1"/>
    <col min="9220" max="9222" width="5.625" style="3" customWidth="1"/>
    <col min="9223" max="9223" width="7.625" style="3" customWidth="1"/>
    <col min="9224" max="9226" width="5.625" style="3" customWidth="1"/>
    <col min="9227" max="9227" width="7.625" style="3" customWidth="1"/>
    <col min="9228" max="9230" width="5.625" style="3" customWidth="1"/>
    <col min="9231" max="9231" width="7.625" style="3" customWidth="1"/>
    <col min="9232" max="9234" width="5.625" style="3" customWidth="1"/>
    <col min="9235" max="9235" width="7.625" style="3" customWidth="1"/>
    <col min="9236" max="9238" width="5.625" style="3" customWidth="1"/>
    <col min="9239" max="9239" width="7.625" style="3" customWidth="1"/>
    <col min="9240" max="9242" width="5.625" style="3" customWidth="1"/>
    <col min="9243" max="9243" width="8.625" style="3" customWidth="1"/>
    <col min="9244" max="9246" width="5.625" style="3" customWidth="1"/>
    <col min="9247" max="9247" width="2.625" style="3" customWidth="1"/>
    <col min="9248" max="9472" width="9" style="3" customWidth="1"/>
    <col min="9473" max="9473" width="2.625" style="3" customWidth="1"/>
    <col min="9474" max="9474" width="10.625" style="3" customWidth="1"/>
    <col min="9475" max="9475" width="7.625" style="3" customWidth="1"/>
    <col min="9476" max="9478" width="5.625" style="3" customWidth="1"/>
    <col min="9479" max="9479" width="7.625" style="3" customWidth="1"/>
    <col min="9480" max="9482" width="5.625" style="3" customWidth="1"/>
    <col min="9483" max="9483" width="7.625" style="3" customWidth="1"/>
    <col min="9484" max="9486" width="5.625" style="3" customWidth="1"/>
    <col min="9487" max="9487" width="7.625" style="3" customWidth="1"/>
    <col min="9488" max="9490" width="5.625" style="3" customWidth="1"/>
    <col min="9491" max="9491" width="7.625" style="3" customWidth="1"/>
    <col min="9492" max="9494" width="5.625" style="3" customWidth="1"/>
    <col min="9495" max="9495" width="7.625" style="3" customWidth="1"/>
    <col min="9496" max="9498" width="5.625" style="3" customWidth="1"/>
    <col min="9499" max="9499" width="8.625" style="3" customWidth="1"/>
    <col min="9500" max="9502" width="5.625" style="3" customWidth="1"/>
    <col min="9503" max="9503" width="2.625" style="3" customWidth="1"/>
    <col min="9504" max="9728" width="9" style="3" customWidth="1"/>
    <col min="9729" max="9729" width="2.625" style="3" customWidth="1"/>
    <col min="9730" max="9730" width="10.625" style="3" customWidth="1"/>
    <col min="9731" max="9731" width="7.625" style="3" customWidth="1"/>
    <col min="9732" max="9734" width="5.625" style="3" customWidth="1"/>
    <col min="9735" max="9735" width="7.625" style="3" customWidth="1"/>
    <col min="9736" max="9738" width="5.625" style="3" customWidth="1"/>
    <col min="9739" max="9739" width="7.625" style="3" customWidth="1"/>
    <col min="9740" max="9742" width="5.625" style="3" customWidth="1"/>
    <col min="9743" max="9743" width="7.625" style="3" customWidth="1"/>
    <col min="9744" max="9746" width="5.625" style="3" customWidth="1"/>
    <col min="9747" max="9747" width="7.625" style="3" customWidth="1"/>
    <col min="9748" max="9750" width="5.625" style="3" customWidth="1"/>
    <col min="9751" max="9751" width="7.625" style="3" customWidth="1"/>
    <col min="9752" max="9754" width="5.625" style="3" customWidth="1"/>
    <col min="9755" max="9755" width="8.625" style="3" customWidth="1"/>
    <col min="9756" max="9758" width="5.625" style="3" customWidth="1"/>
    <col min="9759" max="9759" width="2.625" style="3" customWidth="1"/>
    <col min="9760" max="9984" width="9" style="3" customWidth="1"/>
    <col min="9985" max="9985" width="2.625" style="3" customWidth="1"/>
    <col min="9986" max="9986" width="10.625" style="3" customWidth="1"/>
    <col min="9987" max="9987" width="7.625" style="3" customWidth="1"/>
    <col min="9988" max="9990" width="5.625" style="3" customWidth="1"/>
    <col min="9991" max="9991" width="7.625" style="3" customWidth="1"/>
    <col min="9992" max="9994" width="5.625" style="3" customWidth="1"/>
    <col min="9995" max="9995" width="7.625" style="3" customWidth="1"/>
    <col min="9996" max="9998" width="5.625" style="3" customWidth="1"/>
    <col min="9999" max="9999" width="7.625" style="3" customWidth="1"/>
    <col min="10000" max="10002" width="5.625" style="3" customWidth="1"/>
    <col min="10003" max="10003" width="7.625" style="3" customWidth="1"/>
    <col min="10004" max="10006" width="5.625" style="3" customWidth="1"/>
    <col min="10007" max="10007" width="7.625" style="3" customWidth="1"/>
    <col min="10008" max="10010" width="5.625" style="3" customWidth="1"/>
    <col min="10011" max="10011" width="8.625" style="3" customWidth="1"/>
    <col min="10012" max="10014" width="5.625" style="3" customWidth="1"/>
    <col min="10015" max="10015" width="2.625" style="3" customWidth="1"/>
    <col min="10016" max="10240" width="9" style="3" customWidth="1"/>
    <col min="10241" max="10241" width="2.625" style="3" customWidth="1"/>
    <col min="10242" max="10242" width="10.625" style="3" customWidth="1"/>
    <col min="10243" max="10243" width="7.625" style="3" customWidth="1"/>
    <col min="10244" max="10246" width="5.625" style="3" customWidth="1"/>
    <col min="10247" max="10247" width="7.625" style="3" customWidth="1"/>
    <col min="10248" max="10250" width="5.625" style="3" customWidth="1"/>
    <col min="10251" max="10251" width="7.625" style="3" customWidth="1"/>
    <col min="10252" max="10254" width="5.625" style="3" customWidth="1"/>
    <col min="10255" max="10255" width="7.625" style="3" customWidth="1"/>
    <col min="10256" max="10258" width="5.625" style="3" customWidth="1"/>
    <col min="10259" max="10259" width="7.625" style="3" customWidth="1"/>
    <col min="10260" max="10262" width="5.625" style="3" customWidth="1"/>
    <col min="10263" max="10263" width="7.625" style="3" customWidth="1"/>
    <col min="10264" max="10266" width="5.625" style="3" customWidth="1"/>
    <col min="10267" max="10267" width="8.625" style="3" customWidth="1"/>
    <col min="10268" max="10270" width="5.625" style="3" customWidth="1"/>
    <col min="10271" max="10271" width="2.625" style="3" customWidth="1"/>
    <col min="10272" max="10496" width="9" style="3" customWidth="1"/>
    <col min="10497" max="10497" width="2.625" style="3" customWidth="1"/>
    <col min="10498" max="10498" width="10.625" style="3" customWidth="1"/>
    <col min="10499" max="10499" width="7.625" style="3" customWidth="1"/>
    <col min="10500" max="10502" width="5.625" style="3" customWidth="1"/>
    <col min="10503" max="10503" width="7.625" style="3" customWidth="1"/>
    <col min="10504" max="10506" width="5.625" style="3" customWidth="1"/>
    <col min="10507" max="10507" width="7.625" style="3" customWidth="1"/>
    <col min="10508" max="10510" width="5.625" style="3" customWidth="1"/>
    <col min="10511" max="10511" width="7.625" style="3" customWidth="1"/>
    <col min="10512" max="10514" width="5.625" style="3" customWidth="1"/>
    <col min="10515" max="10515" width="7.625" style="3" customWidth="1"/>
    <col min="10516" max="10518" width="5.625" style="3" customWidth="1"/>
    <col min="10519" max="10519" width="7.625" style="3" customWidth="1"/>
    <col min="10520" max="10522" width="5.625" style="3" customWidth="1"/>
    <col min="10523" max="10523" width="8.625" style="3" customWidth="1"/>
    <col min="10524" max="10526" width="5.625" style="3" customWidth="1"/>
    <col min="10527" max="10527" width="2.625" style="3" customWidth="1"/>
    <col min="10528" max="10752" width="9" style="3" customWidth="1"/>
    <col min="10753" max="10753" width="2.625" style="3" customWidth="1"/>
    <col min="10754" max="10754" width="10.625" style="3" customWidth="1"/>
    <col min="10755" max="10755" width="7.625" style="3" customWidth="1"/>
    <col min="10756" max="10758" width="5.625" style="3" customWidth="1"/>
    <col min="10759" max="10759" width="7.625" style="3" customWidth="1"/>
    <col min="10760" max="10762" width="5.625" style="3" customWidth="1"/>
    <col min="10763" max="10763" width="7.625" style="3" customWidth="1"/>
    <col min="10764" max="10766" width="5.625" style="3" customWidth="1"/>
    <col min="10767" max="10767" width="7.625" style="3" customWidth="1"/>
    <col min="10768" max="10770" width="5.625" style="3" customWidth="1"/>
    <col min="10771" max="10771" width="7.625" style="3" customWidth="1"/>
    <col min="10772" max="10774" width="5.625" style="3" customWidth="1"/>
    <col min="10775" max="10775" width="7.625" style="3" customWidth="1"/>
    <col min="10776" max="10778" width="5.625" style="3" customWidth="1"/>
    <col min="10779" max="10779" width="8.625" style="3" customWidth="1"/>
    <col min="10780" max="10782" width="5.625" style="3" customWidth="1"/>
    <col min="10783" max="10783" width="2.625" style="3" customWidth="1"/>
    <col min="10784" max="11008" width="9" style="3" customWidth="1"/>
    <col min="11009" max="11009" width="2.625" style="3" customWidth="1"/>
    <col min="11010" max="11010" width="10.625" style="3" customWidth="1"/>
    <col min="11011" max="11011" width="7.625" style="3" customWidth="1"/>
    <col min="11012" max="11014" width="5.625" style="3" customWidth="1"/>
    <col min="11015" max="11015" width="7.625" style="3" customWidth="1"/>
    <col min="11016" max="11018" width="5.625" style="3" customWidth="1"/>
    <col min="11019" max="11019" width="7.625" style="3" customWidth="1"/>
    <col min="11020" max="11022" width="5.625" style="3" customWidth="1"/>
    <col min="11023" max="11023" width="7.625" style="3" customWidth="1"/>
    <col min="11024" max="11026" width="5.625" style="3" customWidth="1"/>
    <col min="11027" max="11027" width="7.625" style="3" customWidth="1"/>
    <col min="11028" max="11030" width="5.625" style="3" customWidth="1"/>
    <col min="11031" max="11031" width="7.625" style="3" customWidth="1"/>
    <col min="11032" max="11034" width="5.625" style="3" customWidth="1"/>
    <col min="11035" max="11035" width="8.625" style="3" customWidth="1"/>
    <col min="11036" max="11038" width="5.625" style="3" customWidth="1"/>
    <col min="11039" max="11039" width="2.625" style="3" customWidth="1"/>
    <col min="11040" max="11264" width="9" style="3" customWidth="1"/>
    <col min="11265" max="11265" width="2.625" style="3" customWidth="1"/>
    <col min="11266" max="11266" width="10.625" style="3" customWidth="1"/>
    <col min="11267" max="11267" width="7.625" style="3" customWidth="1"/>
    <col min="11268" max="11270" width="5.625" style="3" customWidth="1"/>
    <col min="11271" max="11271" width="7.625" style="3" customWidth="1"/>
    <col min="11272" max="11274" width="5.625" style="3" customWidth="1"/>
    <col min="11275" max="11275" width="7.625" style="3" customWidth="1"/>
    <col min="11276" max="11278" width="5.625" style="3" customWidth="1"/>
    <col min="11279" max="11279" width="7.625" style="3" customWidth="1"/>
    <col min="11280" max="11282" width="5.625" style="3" customWidth="1"/>
    <col min="11283" max="11283" width="7.625" style="3" customWidth="1"/>
    <col min="11284" max="11286" width="5.625" style="3" customWidth="1"/>
    <col min="11287" max="11287" width="7.625" style="3" customWidth="1"/>
    <col min="11288" max="11290" width="5.625" style="3" customWidth="1"/>
    <col min="11291" max="11291" width="8.625" style="3" customWidth="1"/>
    <col min="11292" max="11294" width="5.625" style="3" customWidth="1"/>
    <col min="11295" max="11295" width="2.625" style="3" customWidth="1"/>
    <col min="11296" max="11520" width="9" style="3" customWidth="1"/>
    <col min="11521" max="11521" width="2.625" style="3" customWidth="1"/>
    <col min="11522" max="11522" width="10.625" style="3" customWidth="1"/>
    <col min="11523" max="11523" width="7.625" style="3" customWidth="1"/>
    <col min="11524" max="11526" width="5.625" style="3" customWidth="1"/>
    <col min="11527" max="11527" width="7.625" style="3" customWidth="1"/>
    <col min="11528" max="11530" width="5.625" style="3" customWidth="1"/>
    <col min="11531" max="11531" width="7.625" style="3" customWidth="1"/>
    <col min="11532" max="11534" width="5.625" style="3" customWidth="1"/>
    <col min="11535" max="11535" width="7.625" style="3" customWidth="1"/>
    <col min="11536" max="11538" width="5.625" style="3" customWidth="1"/>
    <col min="11539" max="11539" width="7.625" style="3" customWidth="1"/>
    <col min="11540" max="11542" width="5.625" style="3" customWidth="1"/>
    <col min="11543" max="11543" width="7.625" style="3" customWidth="1"/>
    <col min="11544" max="11546" width="5.625" style="3" customWidth="1"/>
    <col min="11547" max="11547" width="8.625" style="3" customWidth="1"/>
    <col min="11548" max="11550" width="5.625" style="3" customWidth="1"/>
    <col min="11551" max="11551" width="2.625" style="3" customWidth="1"/>
    <col min="11552" max="11776" width="9" style="3" customWidth="1"/>
    <col min="11777" max="11777" width="2.625" style="3" customWidth="1"/>
    <col min="11778" max="11778" width="10.625" style="3" customWidth="1"/>
    <col min="11779" max="11779" width="7.625" style="3" customWidth="1"/>
    <col min="11780" max="11782" width="5.625" style="3" customWidth="1"/>
    <col min="11783" max="11783" width="7.625" style="3" customWidth="1"/>
    <col min="11784" max="11786" width="5.625" style="3" customWidth="1"/>
    <col min="11787" max="11787" width="7.625" style="3" customWidth="1"/>
    <col min="11788" max="11790" width="5.625" style="3" customWidth="1"/>
    <col min="11791" max="11791" width="7.625" style="3" customWidth="1"/>
    <col min="11792" max="11794" width="5.625" style="3" customWidth="1"/>
    <col min="11795" max="11795" width="7.625" style="3" customWidth="1"/>
    <col min="11796" max="11798" width="5.625" style="3" customWidth="1"/>
    <col min="11799" max="11799" width="7.625" style="3" customWidth="1"/>
    <col min="11800" max="11802" width="5.625" style="3" customWidth="1"/>
    <col min="11803" max="11803" width="8.625" style="3" customWidth="1"/>
    <col min="11804" max="11806" width="5.625" style="3" customWidth="1"/>
    <col min="11807" max="11807" width="2.625" style="3" customWidth="1"/>
    <col min="11808" max="12032" width="9" style="3" customWidth="1"/>
    <col min="12033" max="12033" width="2.625" style="3" customWidth="1"/>
    <col min="12034" max="12034" width="10.625" style="3" customWidth="1"/>
    <col min="12035" max="12035" width="7.625" style="3" customWidth="1"/>
    <col min="12036" max="12038" width="5.625" style="3" customWidth="1"/>
    <col min="12039" max="12039" width="7.625" style="3" customWidth="1"/>
    <col min="12040" max="12042" width="5.625" style="3" customWidth="1"/>
    <col min="12043" max="12043" width="7.625" style="3" customWidth="1"/>
    <col min="12044" max="12046" width="5.625" style="3" customWidth="1"/>
    <col min="12047" max="12047" width="7.625" style="3" customWidth="1"/>
    <col min="12048" max="12050" width="5.625" style="3" customWidth="1"/>
    <col min="12051" max="12051" width="7.625" style="3" customWidth="1"/>
    <col min="12052" max="12054" width="5.625" style="3" customWidth="1"/>
    <col min="12055" max="12055" width="7.625" style="3" customWidth="1"/>
    <col min="12056" max="12058" width="5.625" style="3" customWidth="1"/>
    <col min="12059" max="12059" width="8.625" style="3" customWidth="1"/>
    <col min="12060" max="12062" width="5.625" style="3" customWidth="1"/>
    <col min="12063" max="12063" width="2.625" style="3" customWidth="1"/>
    <col min="12064" max="12288" width="9" style="3" customWidth="1"/>
    <col min="12289" max="12289" width="2.625" style="3" customWidth="1"/>
    <col min="12290" max="12290" width="10.625" style="3" customWidth="1"/>
    <col min="12291" max="12291" width="7.625" style="3" customWidth="1"/>
    <col min="12292" max="12294" width="5.625" style="3" customWidth="1"/>
    <col min="12295" max="12295" width="7.625" style="3" customWidth="1"/>
    <col min="12296" max="12298" width="5.625" style="3" customWidth="1"/>
    <col min="12299" max="12299" width="7.625" style="3" customWidth="1"/>
    <col min="12300" max="12302" width="5.625" style="3" customWidth="1"/>
    <col min="12303" max="12303" width="7.625" style="3" customWidth="1"/>
    <col min="12304" max="12306" width="5.625" style="3" customWidth="1"/>
    <col min="12307" max="12307" width="7.625" style="3" customWidth="1"/>
    <col min="12308" max="12310" width="5.625" style="3" customWidth="1"/>
    <col min="12311" max="12311" width="7.625" style="3" customWidth="1"/>
    <col min="12312" max="12314" width="5.625" style="3" customWidth="1"/>
    <col min="12315" max="12315" width="8.625" style="3" customWidth="1"/>
    <col min="12316" max="12318" width="5.625" style="3" customWidth="1"/>
    <col min="12319" max="12319" width="2.625" style="3" customWidth="1"/>
    <col min="12320" max="12544" width="9" style="3" customWidth="1"/>
    <col min="12545" max="12545" width="2.625" style="3" customWidth="1"/>
    <col min="12546" max="12546" width="10.625" style="3" customWidth="1"/>
    <col min="12547" max="12547" width="7.625" style="3" customWidth="1"/>
    <col min="12548" max="12550" width="5.625" style="3" customWidth="1"/>
    <col min="12551" max="12551" width="7.625" style="3" customWidth="1"/>
    <col min="12552" max="12554" width="5.625" style="3" customWidth="1"/>
    <col min="12555" max="12555" width="7.625" style="3" customWidth="1"/>
    <col min="12556" max="12558" width="5.625" style="3" customWidth="1"/>
    <col min="12559" max="12559" width="7.625" style="3" customWidth="1"/>
    <col min="12560" max="12562" width="5.625" style="3" customWidth="1"/>
    <col min="12563" max="12563" width="7.625" style="3" customWidth="1"/>
    <col min="12564" max="12566" width="5.625" style="3" customWidth="1"/>
    <col min="12567" max="12567" width="7.625" style="3" customWidth="1"/>
    <col min="12568" max="12570" width="5.625" style="3" customWidth="1"/>
    <col min="12571" max="12571" width="8.625" style="3" customWidth="1"/>
    <col min="12572" max="12574" width="5.625" style="3" customWidth="1"/>
    <col min="12575" max="12575" width="2.625" style="3" customWidth="1"/>
    <col min="12576" max="12800" width="9" style="3" customWidth="1"/>
    <col min="12801" max="12801" width="2.625" style="3" customWidth="1"/>
    <col min="12802" max="12802" width="10.625" style="3" customWidth="1"/>
    <col min="12803" max="12803" width="7.625" style="3" customWidth="1"/>
    <col min="12804" max="12806" width="5.625" style="3" customWidth="1"/>
    <col min="12807" max="12807" width="7.625" style="3" customWidth="1"/>
    <col min="12808" max="12810" width="5.625" style="3" customWidth="1"/>
    <col min="12811" max="12811" width="7.625" style="3" customWidth="1"/>
    <col min="12812" max="12814" width="5.625" style="3" customWidth="1"/>
    <col min="12815" max="12815" width="7.625" style="3" customWidth="1"/>
    <col min="12816" max="12818" width="5.625" style="3" customWidth="1"/>
    <col min="12819" max="12819" width="7.625" style="3" customWidth="1"/>
    <col min="12820" max="12822" width="5.625" style="3" customWidth="1"/>
    <col min="12823" max="12823" width="7.625" style="3" customWidth="1"/>
    <col min="12824" max="12826" width="5.625" style="3" customWidth="1"/>
    <col min="12827" max="12827" width="8.625" style="3" customWidth="1"/>
    <col min="12828" max="12830" width="5.625" style="3" customWidth="1"/>
    <col min="12831" max="12831" width="2.625" style="3" customWidth="1"/>
    <col min="12832" max="13056" width="9" style="3" customWidth="1"/>
    <col min="13057" max="13057" width="2.625" style="3" customWidth="1"/>
    <col min="13058" max="13058" width="10.625" style="3" customWidth="1"/>
    <col min="13059" max="13059" width="7.625" style="3" customWidth="1"/>
    <col min="13060" max="13062" width="5.625" style="3" customWidth="1"/>
    <col min="13063" max="13063" width="7.625" style="3" customWidth="1"/>
    <col min="13064" max="13066" width="5.625" style="3" customWidth="1"/>
    <col min="13067" max="13067" width="7.625" style="3" customWidth="1"/>
    <col min="13068" max="13070" width="5.625" style="3" customWidth="1"/>
    <col min="13071" max="13071" width="7.625" style="3" customWidth="1"/>
    <col min="13072" max="13074" width="5.625" style="3" customWidth="1"/>
    <col min="13075" max="13075" width="7.625" style="3" customWidth="1"/>
    <col min="13076" max="13078" width="5.625" style="3" customWidth="1"/>
    <col min="13079" max="13079" width="7.625" style="3" customWidth="1"/>
    <col min="13080" max="13082" width="5.625" style="3" customWidth="1"/>
    <col min="13083" max="13083" width="8.625" style="3" customWidth="1"/>
    <col min="13084" max="13086" width="5.625" style="3" customWidth="1"/>
    <col min="13087" max="13087" width="2.625" style="3" customWidth="1"/>
    <col min="13088" max="13312" width="9" style="3" customWidth="1"/>
    <col min="13313" max="13313" width="2.625" style="3" customWidth="1"/>
    <col min="13314" max="13314" width="10.625" style="3" customWidth="1"/>
    <col min="13315" max="13315" width="7.625" style="3" customWidth="1"/>
    <col min="13316" max="13318" width="5.625" style="3" customWidth="1"/>
    <col min="13319" max="13319" width="7.625" style="3" customWidth="1"/>
    <col min="13320" max="13322" width="5.625" style="3" customWidth="1"/>
    <col min="13323" max="13323" width="7.625" style="3" customWidth="1"/>
    <col min="13324" max="13326" width="5.625" style="3" customWidth="1"/>
    <col min="13327" max="13327" width="7.625" style="3" customWidth="1"/>
    <col min="13328" max="13330" width="5.625" style="3" customWidth="1"/>
    <col min="13331" max="13331" width="7.625" style="3" customWidth="1"/>
    <col min="13332" max="13334" width="5.625" style="3" customWidth="1"/>
    <col min="13335" max="13335" width="7.625" style="3" customWidth="1"/>
    <col min="13336" max="13338" width="5.625" style="3" customWidth="1"/>
    <col min="13339" max="13339" width="8.625" style="3" customWidth="1"/>
    <col min="13340" max="13342" width="5.625" style="3" customWidth="1"/>
    <col min="13343" max="13343" width="2.625" style="3" customWidth="1"/>
    <col min="13344" max="13568" width="9" style="3" customWidth="1"/>
    <col min="13569" max="13569" width="2.625" style="3" customWidth="1"/>
    <col min="13570" max="13570" width="10.625" style="3" customWidth="1"/>
    <col min="13571" max="13571" width="7.625" style="3" customWidth="1"/>
    <col min="13572" max="13574" width="5.625" style="3" customWidth="1"/>
    <col min="13575" max="13575" width="7.625" style="3" customWidth="1"/>
    <col min="13576" max="13578" width="5.625" style="3" customWidth="1"/>
    <col min="13579" max="13579" width="7.625" style="3" customWidth="1"/>
    <col min="13580" max="13582" width="5.625" style="3" customWidth="1"/>
    <col min="13583" max="13583" width="7.625" style="3" customWidth="1"/>
    <col min="13584" max="13586" width="5.625" style="3" customWidth="1"/>
    <col min="13587" max="13587" width="7.625" style="3" customWidth="1"/>
    <col min="13588" max="13590" width="5.625" style="3" customWidth="1"/>
    <col min="13591" max="13591" width="7.625" style="3" customWidth="1"/>
    <col min="13592" max="13594" width="5.625" style="3" customWidth="1"/>
    <col min="13595" max="13595" width="8.625" style="3" customWidth="1"/>
    <col min="13596" max="13598" width="5.625" style="3" customWidth="1"/>
    <col min="13599" max="13599" width="2.625" style="3" customWidth="1"/>
    <col min="13600" max="13824" width="9" style="3" customWidth="1"/>
    <col min="13825" max="13825" width="2.625" style="3" customWidth="1"/>
    <col min="13826" max="13826" width="10.625" style="3" customWidth="1"/>
    <col min="13827" max="13827" width="7.625" style="3" customWidth="1"/>
    <col min="13828" max="13830" width="5.625" style="3" customWidth="1"/>
    <col min="13831" max="13831" width="7.625" style="3" customWidth="1"/>
    <col min="13832" max="13834" width="5.625" style="3" customWidth="1"/>
    <col min="13835" max="13835" width="7.625" style="3" customWidth="1"/>
    <col min="13836" max="13838" width="5.625" style="3" customWidth="1"/>
    <col min="13839" max="13839" width="7.625" style="3" customWidth="1"/>
    <col min="13840" max="13842" width="5.625" style="3" customWidth="1"/>
    <col min="13843" max="13843" width="7.625" style="3" customWidth="1"/>
    <col min="13844" max="13846" width="5.625" style="3" customWidth="1"/>
    <col min="13847" max="13847" width="7.625" style="3" customWidth="1"/>
    <col min="13848" max="13850" width="5.625" style="3" customWidth="1"/>
    <col min="13851" max="13851" width="8.625" style="3" customWidth="1"/>
    <col min="13852" max="13854" width="5.625" style="3" customWidth="1"/>
    <col min="13855" max="13855" width="2.625" style="3" customWidth="1"/>
    <col min="13856" max="14080" width="9" style="3" customWidth="1"/>
    <col min="14081" max="14081" width="2.625" style="3" customWidth="1"/>
    <col min="14082" max="14082" width="10.625" style="3" customWidth="1"/>
    <col min="14083" max="14083" width="7.625" style="3" customWidth="1"/>
    <col min="14084" max="14086" width="5.625" style="3" customWidth="1"/>
    <col min="14087" max="14087" width="7.625" style="3" customWidth="1"/>
    <col min="14088" max="14090" width="5.625" style="3" customWidth="1"/>
    <col min="14091" max="14091" width="7.625" style="3" customWidth="1"/>
    <col min="14092" max="14094" width="5.625" style="3" customWidth="1"/>
    <col min="14095" max="14095" width="7.625" style="3" customWidth="1"/>
    <col min="14096" max="14098" width="5.625" style="3" customWidth="1"/>
    <col min="14099" max="14099" width="7.625" style="3" customWidth="1"/>
    <col min="14100" max="14102" width="5.625" style="3" customWidth="1"/>
    <col min="14103" max="14103" width="7.625" style="3" customWidth="1"/>
    <col min="14104" max="14106" width="5.625" style="3" customWidth="1"/>
    <col min="14107" max="14107" width="8.625" style="3" customWidth="1"/>
    <col min="14108" max="14110" width="5.625" style="3" customWidth="1"/>
    <col min="14111" max="14111" width="2.625" style="3" customWidth="1"/>
    <col min="14112" max="14336" width="9" style="3" customWidth="1"/>
    <col min="14337" max="14337" width="2.625" style="3" customWidth="1"/>
    <col min="14338" max="14338" width="10.625" style="3" customWidth="1"/>
    <col min="14339" max="14339" width="7.625" style="3" customWidth="1"/>
    <col min="14340" max="14342" width="5.625" style="3" customWidth="1"/>
    <col min="14343" max="14343" width="7.625" style="3" customWidth="1"/>
    <col min="14344" max="14346" width="5.625" style="3" customWidth="1"/>
    <col min="14347" max="14347" width="7.625" style="3" customWidth="1"/>
    <col min="14348" max="14350" width="5.625" style="3" customWidth="1"/>
    <col min="14351" max="14351" width="7.625" style="3" customWidth="1"/>
    <col min="14352" max="14354" width="5.625" style="3" customWidth="1"/>
    <col min="14355" max="14355" width="7.625" style="3" customWidth="1"/>
    <col min="14356" max="14358" width="5.625" style="3" customWidth="1"/>
    <col min="14359" max="14359" width="7.625" style="3" customWidth="1"/>
    <col min="14360" max="14362" width="5.625" style="3" customWidth="1"/>
    <col min="14363" max="14363" width="8.625" style="3" customWidth="1"/>
    <col min="14364" max="14366" width="5.625" style="3" customWidth="1"/>
    <col min="14367" max="14367" width="2.625" style="3" customWidth="1"/>
    <col min="14368" max="14592" width="9" style="3" customWidth="1"/>
    <col min="14593" max="14593" width="2.625" style="3" customWidth="1"/>
    <col min="14594" max="14594" width="10.625" style="3" customWidth="1"/>
    <col min="14595" max="14595" width="7.625" style="3" customWidth="1"/>
    <col min="14596" max="14598" width="5.625" style="3" customWidth="1"/>
    <col min="14599" max="14599" width="7.625" style="3" customWidth="1"/>
    <col min="14600" max="14602" width="5.625" style="3" customWidth="1"/>
    <col min="14603" max="14603" width="7.625" style="3" customWidth="1"/>
    <col min="14604" max="14606" width="5.625" style="3" customWidth="1"/>
    <col min="14607" max="14607" width="7.625" style="3" customWidth="1"/>
    <col min="14608" max="14610" width="5.625" style="3" customWidth="1"/>
    <col min="14611" max="14611" width="7.625" style="3" customWidth="1"/>
    <col min="14612" max="14614" width="5.625" style="3" customWidth="1"/>
    <col min="14615" max="14615" width="7.625" style="3" customWidth="1"/>
    <col min="14616" max="14618" width="5.625" style="3" customWidth="1"/>
    <col min="14619" max="14619" width="8.625" style="3" customWidth="1"/>
    <col min="14620" max="14622" width="5.625" style="3" customWidth="1"/>
    <col min="14623" max="14623" width="2.625" style="3" customWidth="1"/>
    <col min="14624" max="14848" width="9" style="3" customWidth="1"/>
    <col min="14849" max="14849" width="2.625" style="3" customWidth="1"/>
    <col min="14850" max="14850" width="10.625" style="3" customWidth="1"/>
    <col min="14851" max="14851" width="7.625" style="3" customWidth="1"/>
    <col min="14852" max="14854" width="5.625" style="3" customWidth="1"/>
    <col min="14855" max="14855" width="7.625" style="3" customWidth="1"/>
    <col min="14856" max="14858" width="5.625" style="3" customWidth="1"/>
    <col min="14859" max="14859" width="7.625" style="3" customWidth="1"/>
    <col min="14860" max="14862" width="5.625" style="3" customWidth="1"/>
    <col min="14863" max="14863" width="7.625" style="3" customWidth="1"/>
    <col min="14864" max="14866" width="5.625" style="3" customWidth="1"/>
    <col min="14867" max="14867" width="7.625" style="3" customWidth="1"/>
    <col min="14868" max="14870" width="5.625" style="3" customWidth="1"/>
    <col min="14871" max="14871" width="7.625" style="3" customWidth="1"/>
    <col min="14872" max="14874" width="5.625" style="3" customWidth="1"/>
    <col min="14875" max="14875" width="8.625" style="3" customWidth="1"/>
    <col min="14876" max="14878" width="5.625" style="3" customWidth="1"/>
    <col min="14879" max="14879" width="2.625" style="3" customWidth="1"/>
    <col min="14880" max="15104" width="9" style="3" customWidth="1"/>
    <col min="15105" max="15105" width="2.625" style="3" customWidth="1"/>
    <col min="15106" max="15106" width="10.625" style="3" customWidth="1"/>
    <col min="15107" max="15107" width="7.625" style="3" customWidth="1"/>
    <col min="15108" max="15110" width="5.625" style="3" customWidth="1"/>
    <col min="15111" max="15111" width="7.625" style="3" customWidth="1"/>
    <col min="15112" max="15114" width="5.625" style="3" customWidth="1"/>
    <col min="15115" max="15115" width="7.625" style="3" customWidth="1"/>
    <col min="15116" max="15118" width="5.625" style="3" customWidth="1"/>
    <col min="15119" max="15119" width="7.625" style="3" customWidth="1"/>
    <col min="15120" max="15122" width="5.625" style="3" customWidth="1"/>
    <col min="15123" max="15123" width="7.625" style="3" customWidth="1"/>
    <col min="15124" max="15126" width="5.625" style="3" customWidth="1"/>
    <col min="15127" max="15127" width="7.625" style="3" customWidth="1"/>
    <col min="15128" max="15130" width="5.625" style="3" customWidth="1"/>
    <col min="15131" max="15131" width="8.625" style="3" customWidth="1"/>
    <col min="15132" max="15134" width="5.625" style="3" customWidth="1"/>
    <col min="15135" max="15135" width="2.625" style="3" customWidth="1"/>
    <col min="15136" max="15360" width="9" style="3" customWidth="1"/>
    <col min="15361" max="15361" width="2.625" style="3" customWidth="1"/>
    <col min="15362" max="15362" width="10.625" style="3" customWidth="1"/>
    <col min="15363" max="15363" width="7.625" style="3" customWidth="1"/>
    <col min="15364" max="15366" width="5.625" style="3" customWidth="1"/>
    <col min="15367" max="15367" width="7.625" style="3" customWidth="1"/>
    <col min="15368" max="15370" width="5.625" style="3" customWidth="1"/>
    <col min="15371" max="15371" width="7.625" style="3" customWidth="1"/>
    <col min="15372" max="15374" width="5.625" style="3" customWidth="1"/>
    <col min="15375" max="15375" width="7.625" style="3" customWidth="1"/>
    <col min="15376" max="15378" width="5.625" style="3" customWidth="1"/>
    <col min="15379" max="15379" width="7.625" style="3" customWidth="1"/>
    <col min="15380" max="15382" width="5.625" style="3" customWidth="1"/>
    <col min="15383" max="15383" width="7.625" style="3" customWidth="1"/>
    <col min="15384" max="15386" width="5.625" style="3" customWidth="1"/>
    <col min="15387" max="15387" width="8.625" style="3" customWidth="1"/>
    <col min="15388" max="15390" width="5.625" style="3" customWidth="1"/>
    <col min="15391" max="15391" width="2.625" style="3" customWidth="1"/>
    <col min="15392" max="15616" width="9" style="3" customWidth="1"/>
    <col min="15617" max="15617" width="2.625" style="3" customWidth="1"/>
    <col min="15618" max="15618" width="10.625" style="3" customWidth="1"/>
    <col min="15619" max="15619" width="7.625" style="3" customWidth="1"/>
    <col min="15620" max="15622" width="5.625" style="3" customWidth="1"/>
    <col min="15623" max="15623" width="7.625" style="3" customWidth="1"/>
    <col min="15624" max="15626" width="5.625" style="3" customWidth="1"/>
    <col min="15627" max="15627" width="7.625" style="3" customWidth="1"/>
    <col min="15628" max="15630" width="5.625" style="3" customWidth="1"/>
    <col min="15631" max="15631" width="7.625" style="3" customWidth="1"/>
    <col min="15632" max="15634" width="5.625" style="3" customWidth="1"/>
    <col min="15635" max="15635" width="7.625" style="3" customWidth="1"/>
    <col min="15636" max="15638" width="5.625" style="3" customWidth="1"/>
    <col min="15639" max="15639" width="7.625" style="3" customWidth="1"/>
    <col min="15640" max="15642" width="5.625" style="3" customWidth="1"/>
    <col min="15643" max="15643" width="8.625" style="3" customWidth="1"/>
    <col min="15644" max="15646" width="5.625" style="3" customWidth="1"/>
    <col min="15647" max="15647" width="2.625" style="3" customWidth="1"/>
    <col min="15648" max="15872" width="9" style="3" customWidth="1"/>
    <col min="15873" max="15873" width="2.625" style="3" customWidth="1"/>
    <col min="15874" max="15874" width="10.625" style="3" customWidth="1"/>
    <col min="15875" max="15875" width="7.625" style="3" customWidth="1"/>
    <col min="15876" max="15878" width="5.625" style="3" customWidth="1"/>
    <col min="15879" max="15879" width="7.625" style="3" customWidth="1"/>
    <col min="15880" max="15882" width="5.625" style="3" customWidth="1"/>
    <col min="15883" max="15883" width="7.625" style="3" customWidth="1"/>
    <col min="15884" max="15886" width="5.625" style="3" customWidth="1"/>
    <col min="15887" max="15887" width="7.625" style="3" customWidth="1"/>
    <col min="15888" max="15890" width="5.625" style="3" customWidth="1"/>
    <col min="15891" max="15891" width="7.625" style="3" customWidth="1"/>
    <col min="15892" max="15894" width="5.625" style="3" customWidth="1"/>
    <col min="15895" max="15895" width="7.625" style="3" customWidth="1"/>
    <col min="15896" max="15898" width="5.625" style="3" customWidth="1"/>
    <col min="15899" max="15899" width="8.625" style="3" customWidth="1"/>
    <col min="15900" max="15902" width="5.625" style="3" customWidth="1"/>
    <col min="15903" max="15903" width="2.625" style="3" customWidth="1"/>
    <col min="15904" max="16128" width="9" style="3" customWidth="1"/>
    <col min="16129" max="16129" width="2.625" style="3" customWidth="1"/>
    <col min="16130" max="16130" width="10.625" style="3" customWidth="1"/>
    <col min="16131" max="16131" width="7.625" style="3" customWidth="1"/>
    <col min="16132" max="16134" width="5.625" style="3" customWidth="1"/>
    <col min="16135" max="16135" width="7.625" style="3" customWidth="1"/>
    <col min="16136" max="16138" width="5.625" style="3" customWidth="1"/>
    <col min="16139" max="16139" width="7.625" style="3" customWidth="1"/>
    <col min="16140" max="16142" width="5.625" style="3" customWidth="1"/>
    <col min="16143" max="16143" width="7.625" style="3" customWidth="1"/>
    <col min="16144" max="16146" width="5.625" style="3" customWidth="1"/>
    <col min="16147" max="16147" width="7.625" style="3" customWidth="1"/>
    <col min="16148" max="16150" width="5.625" style="3" customWidth="1"/>
    <col min="16151" max="16151" width="7.625" style="3" customWidth="1"/>
    <col min="16152" max="16154" width="5.625" style="3" customWidth="1"/>
    <col min="16155" max="16155" width="8.625" style="3" customWidth="1"/>
    <col min="16156" max="16158" width="5.625" style="3" customWidth="1"/>
    <col min="16159" max="16159" width="2.625" style="3" customWidth="1"/>
    <col min="16160" max="16384" width="9" style="3" customWidth="1"/>
  </cols>
  <sheetData>
    <row r="1" spans="1:31" ht="24.95" customHeight="1">
      <c r="A1" s="5" t="s">
        <v>305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31" ht="15" customHeight="1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31" s="4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12" t="s">
        <v>150</v>
      </c>
      <c r="AE3" s="12"/>
    </row>
    <row r="4" spans="1:31" s="4" customFormat="1" ht="30" customHeight="1">
      <c r="A4" s="4"/>
      <c r="B4" s="6" t="s">
        <v>216</v>
      </c>
      <c r="C4" s="17" t="s">
        <v>304</v>
      </c>
      <c r="D4" s="17"/>
      <c r="E4" s="17"/>
      <c r="F4" s="17"/>
      <c r="G4" s="17" t="s">
        <v>303</v>
      </c>
      <c r="H4" s="17"/>
      <c r="I4" s="17"/>
      <c r="J4" s="17"/>
      <c r="K4" s="17" t="s">
        <v>302</v>
      </c>
      <c r="L4" s="17"/>
      <c r="M4" s="17"/>
      <c r="N4" s="17"/>
      <c r="O4" s="17" t="s">
        <v>105</v>
      </c>
      <c r="P4" s="17"/>
      <c r="Q4" s="17"/>
      <c r="R4" s="17"/>
      <c r="S4" s="17" t="s">
        <v>301</v>
      </c>
      <c r="T4" s="17"/>
      <c r="U4" s="17"/>
      <c r="V4" s="17"/>
      <c r="W4" s="17" t="s">
        <v>270</v>
      </c>
      <c r="X4" s="17"/>
      <c r="Y4" s="17"/>
      <c r="Z4" s="17"/>
      <c r="AA4" s="19" t="s">
        <v>300</v>
      </c>
      <c r="AB4" s="19"/>
      <c r="AC4" s="19"/>
      <c r="AD4" s="19"/>
      <c r="AE4" s="4"/>
    </row>
    <row r="5" spans="1:31" s="4" customFormat="1" ht="20.100000000000001" customHeight="1">
      <c r="A5" s="4"/>
      <c r="B5" s="7"/>
      <c r="C5" s="10" t="s">
        <v>283</v>
      </c>
      <c r="D5" s="10"/>
      <c r="E5" s="10" t="s">
        <v>282</v>
      </c>
      <c r="F5" s="10"/>
      <c r="G5" s="10" t="s">
        <v>283</v>
      </c>
      <c r="H5" s="10"/>
      <c r="I5" s="10" t="s">
        <v>282</v>
      </c>
      <c r="J5" s="10"/>
      <c r="K5" s="10" t="s">
        <v>283</v>
      </c>
      <c r="L5" s="10"/>
      <c r="M5" s="10" t="s">
        <v>282</v>
      </c>
      <c r="N5" s="10"/>
      <c r="O5" s="10" t="s">
        <v>283</v>
      </c>
      <c r="P5" s="10"/>
      <c r="Q5" s="10" t="s">
        <v>282</v>
      </c>
      <c r="R5" s="10"/>
      <c r="S5" s="10" t="s">
        <v>283</v>
      </c>
      <c r="T5" s="10"/>
      <c r="U5" s="10" t="s">
        <v>282</v>
      </c>
      <c r="V5" s="10"/>
      <c r="W5" s="10" t="s">
        <v>283</v>
      </c>
      <c r="X5" s="10"/>
      <c r="Y5" s="10" t="s">
        <v>282</v>
      </c>
      <c r="Z5" s="10"/>
      <c r="AA5" s="10" t="s">
        <v>283</v>
      </c>
      <c r="AB5" s="10"/>
      <c r="AC5" s="10" t="s">
        <v>282</v>
      </c>
      <c r="AD5" s="10"/>
      <c r="AE5" s="4"/>
    </row>
    <row r="6" spans="1:31" s="4" customFormat="1" ht="30" customHeight="1">
      <c r="A6" s="4"/>
      <c r="B6" s="7"/>
      <c r="C6" s="10" t="s">
        <v>205</v>
      </c>
      <c r="D6" s="10" t="s">
        <v>280</v>
      </c>
      <c r="E6" s="10" t="s">
        <v>205</v>
      </c>
      <c r="F6" s="10" t="s">
        <v>280</v>
      </c>
      <c r="G6" s="10" t="s">
        <v>205</v>
      </c>
      <c r="H6" s="10" t="s">
        <v>280</v>
      </c>
      <c r="I6" s="10" t="s">
        <v>205</v>
      </c>
      <c r="J6" s="10" t="s">
        <v>280</v>
      </c>
      <c r="K6" s="10" t="s">
        <v>205</v>
      </c>
      <c r="L6" s="10" t="s">
        <v>280</v>
      </c>
      <c r="M6" s="10" t="s">
        <v>205</v>
      </c>
      <c r="N6" s="10" t="s">
        <v>280</v>
      </c>
      <c r="O6" s="10" t="s">
        <v>205</v>
      </c>
      <c r="P6" s="10" t="s">
        <v>280</v>
      </c>
      <c r="Q6" s="10" t="s">
        <v>205</v>
      </c>
      <c r="R6" s="10" t="s">
        <v>280</v>
      </c>
      <c r="S6" s="10" t="s">
        <v>205</v>
      </c>
      <c r="T6" s="10" t="s">
        <v>280</v>
      </c>
      <c r="U6" s="10" t="s">
        <v>205</v>
      </c>
      <c r="V6" s="10" t="s">
        <v>280</v>
      </c>
      <c r="W6" s="10" t="s">
        <v>205</v>
      </c>
      <c r="X6" s="10" t="s">
        <v>280</v>
      </c>
      <c r="Y6" s="10" t="s">
        <v>205</v>
      </c>
      <c r="Z6" s="10" t="s">
        <v>280</v>
      </c>
      <c r="AA6" s="10" t="s">
        <v>205</v>
      </c>
      <c r="AB6" s="10" t="s">
        <v>280</v>
      </c>
      <c r="AC6" s="10" t="s">
        <v>205</v>
      </c>
      <c r="AD6" s="10" t="s">
        <v>280</v>
      </c>
      <c r="AE6" s="4"/>
    </row>
    <row r="7" spans="1:31" s="4" customFormat="1" ht="30" customHeight="1">
      <c r="A7" s="4"/>
      <c r="B7" s="8" t="s">
        <v>47</v>
      </c>
      <c r="C7" s="18">
        <v>642</v>
      </c>
      <c r="D7" s="18">
        <v>19</v>
      </c>
      <c r="E7" s="18">
        <v>14</v>
      </c>
      <c r="F7" s="18">
        <v>3</v>
      </c>
      <c r="G7" s="18">
        <v>686</v>
      </c>
      <c r="H7" s="18">
        <v>20</v>
      </c>
      <c r="I7" s="18">
        <v>10</v>
      </c>
      <c r="J7" s="18">
        <v>2</v>
      </c>
      <c r="K7" s="18">
        <v>740</v>
      </c>
      <c r="L7" s="18">
        <v>22</v>
      </c>
      <c r="M7" s="18">
        <v>6</v>
      </c>
      <c r="N7" s="18">
        <v>2</v>
      </c>
      <c r="O7" s="18">
        <v>528</v>
      </c>
      <c r="P7" s="18">
        <v>17</v>
      </c>
      <c r="Q7" s="18">
        <v>8</v>
      </c>
      <c r="R7" s="18">
        <v>2</v>
      </c>
      <c r="S7" s="18">
        <v>875</v>
      </c>
      <c r="T7" s="18">
        <v>25</v>
      </c>
      <c r="U7" s="18">
        <v>5</v>
      </c>
      <c r="V7" s="18">
        <v>2</v>
      </c>
      <c r="W7" s="18">
        <v>391</v>
      </c>
      <c r="X7" s="18">
        <v>13</v>
      </c>
      <c r="Y7" s="18">
        <v>3</v>
      </c>
      <c r="Z7" s="18">
        <v>1</v>
      </c>
      <c r="AA7" s="18">
        <v>3862</v>
      </c>
      <c r="AB7" s="18">
        <v>116</v>
      </c>
      <c r="AC7" s="18">
        <v>46</v>
      </c>
      <c r="AD7" s="18">
        <v>12</v>
      </c>
      <c r="AE7" s="4"/>
    </row>
    <row r="8" spans="1:31" s="4" customFormat="1" ht="30" customHeight="1">
      <c r="A8" s="4"/>
      <c r="B8" s="8" t="s">
        <v>50</v>
      </c>
      <c r="C8" s="18">
        <v>644</v>
      </c>
      <c r="D8" s="18">
        <v>19</v>
      </c>
      <c r="E8" s="18">
        <v>13</v>
      </c>
      <c r="F8" s="18">
        <v>3</v>
      </c>
      <c r="G8" s="18">
        <v>718</v>
      </c>
      <c r="H8" s="18">
        <v>22</v>
      </c>
      <c r="I8" s="18">
        <v>16</v>
      </c>
      <c r="J8" s="18">
        <v>3</v>
      </c>
      <c r="K8" s="18">
        <v>737</v>
      </c>
      <c r="L8" s="18">
        <v>22</v>
      </c>
      <c r="M8" s="18">
        <v>4</v>
      </c>
      <c r="N8" s="18">
        <v>2</v>
      </c>
      <c r="O8" s="18">
        <v>519</v>
      </c>
      <c r="P8" s="18">
        <v>17</v>
      </c>
      <c r="Q8" s="18">
        <v>7</v>
      </c>
      <c r="R8" s="18">
        <v>2</v>
      </c>
      <c r="S8" s="18">
        <v>868</v>
      </c>
      <c r="T8" s="18">
        <v>25</v>
      </c>
      <c r="U8" s="18">
        <v>5</v>
      </c>
      <c r="V8" s="18">
        <v>2</v>
      </c>
      <c r="W8" s="18">
        <v>382</v>
      </c>
      <c r="X8" s="18">
        <v>13</v>
      </c>
      <c r="Y8" s="18">
        <v>3</v>
      </c>
      <c r="Z8" s="18">
        <v>1</v>
      </c>
      <c r="AA8" s="18">
        <v>3868</v>
      </c>
      <c r="AB8" s="18">
        <v>118</v>
      </c>
      <c r="AC8" s="18">
        <v>48</v>
      </c>
      <c r="AD8" s="18">
        <v>13</v>
      </c>
      <c r="AE8" s="4"/>
    </row>
    <row r="9" spans="1:31" s="4" customFormat="1" ht="30" customHeight="1">
      <c r="A9" s="4"/>
      <c r="B9" s="8" t="s">
        <v>51</v>
      </c>
      <c r="C9" s="18">
        <v>678</v>
      </c>
      <c r="D9" s="18">
        <v>19</v>
      </c>
      <c r="E9" s="18">
        <v>14</v>
      </c>
      <c r="F9" s="18">
        <v>2</v>
      </c>
      <c r="G9" s="18">
        <v>707</v>
      </c>
      <c r="H9" s="18">
        <v>21</v>
      </c>
      <c r="I9" s="18">
        <v>15</v>
      </c>
      <c r="J9" s="18">
        <v>2</v>
      </c>
      <c r="K9" s="18">
        <v>719</v>
      </c>
      <c r="L9" s="18">
        <v>21</v>
      </c>
      <c r="M9" s="18">
        <v>10</v>
      </c>
      <c r="N9" s="18">
        <v>2</v>
      </c>
      <c r="O9" s="18">
        <v>509</v>
      </c>
      <c r="P9" s="18">
        <v>17</v>
      </c>
      <c r="Q9" s="18">
        <v>9</v>
      </c>
      <c r="R9" s="18">
        <v>2</v>
      </c>
      <c r="S9" s="18">
        <v>864</v>
      </c>
      <c r="T9" s="18">
        <v>24</v>
      </c>
      <c r="U9" s="18">
        <v>5</v>
      </c>
      <c r="V9" s="18">
        <v>2</v>
      </c>
      <c r="W9" s="18">
        <v>397</v>
      </c>
      <c r="X9" s="18">
        <v>14</v>
      </c>
      <c r="Y9" s="18">
        <v>8</v>
      </c>
      <c r="Z9" s="18">
        <v>2</v>
      </c>
      <c r="AA9" s="18">
        <v>3874</v>
      </c>
      <c r="AB9" s="18">
        <v>116</v>
      </c>
      <c r="AC9" s="18">
        <v>61</v>
      </c>
      <c r="AD9" s="18">
        <v>12</v>
      </c>
      <c r="AE9" s="4"/>
    </row>
    <row r="10" spans="1:31" s="4" customFormat="1" ht="30" customHeight="1">
      <c r="A10" s="4"/>
      <c r="B10" s="8" t="s">
        <v>48</v>
      </c>
      <c r="C10" s="18">
        <v>680</v>
      </c>
      <c r="D10" s="18">
        <v>21</v>
      </c>
      <c r="E10" s="18">
        <v>21</v>
      </c>
      <c r="F10" s="18">
        <v>4</v>
      </c>
      <c r="G10" s="18">
        <v>677</v>
      </c>
      <c r="H10" s="18">
        <v>21</v>
      </c>
      <c r="I10" s="18">
        <v>16</v>
      </c>
      <c r="J10" s="18">
        <v>3</v>
      </c>
      <c r="K10" s="18">
        <v>728</v>
      </c>
      <c r="L10" s="18">
        <v>21</v>
      </c>
      <c r="M10" s="18">
        <v>11</v>
      </c>
      <c r="N10" s="18">
        <v>2</v>
      </c>
      <c r="O10" s="18">
        <v>518</v>
      </c>
      <c r="P10" s="18">
        <v>17</v>
      </c>
      <c r="Q10" s="18">
        <v>8</v>
      </c>
      <c r="R10" s="18">
        <v>2</v>
      </c>
      <c r="S10" s="18">
        <v>810</v>
      </c>
      <c r="T10" s="18">
        <v>23</v>
      </c>
      <c r="U10" s="18">
        <v>4</v>
      </c>
      <c r="V10" s="18">
        <v>2</v>
      </c>
      <c r="W10" s="18">
        <v>413</v>
      </c>
      <c r="X10" s="18">
        <v>14</v>
      </c>
      <c r="Y10" s="18">
        <v>13</v>
      </c>
      <c r="Z10" s="18">
        <v>2</v>
      </c>
      <c r="AA10" s="18">
        <v>3826</v>
      </c>
      <c r="AB10" s="18">
        <v>117</v>
      </c>
      <c r="AC10" s="18">
        <v>73</v>
      </c>
      <c r="AD10" s="18">
        <v>15</v>
      </c>
      <c r="AE10" s="4"/>
    </row>
    <row r="11" spans="1:31" s="4" customFormat="1" ht="30" customHeight="1">
      <c r="A11" s="4"/>
      <c r="B11" s="8" t="s">
        <v>53</v>
      </c>
      <c r="C11" s="18">
        <v>650</v>
      </c>
      <c r="D11" s="18">
        <v>21</v>
      </c>
      <c r="E11" s="18">
        <v>19</v>
      </c>
      <c r="F11" s="18">
        <v>4</v>
      </c>
      <c r="G11" s="18">
        <v>603</v>
      </c>
      <c r="H11" s="18">
        <v>18</v>
      </c>
      <c r="I11" s="18">
        <v>13</v>
      </c>
      <c r="J11" s="18">
        <v>2</v>
      </c>
      <c r="K11" s="18">
        <v>693</v>
      </c>
      <c r="L11" s="18">
        <v>21</v>
      </c>
      <c r="M11" s="18">
        <v>11</v>
      </c>
      <c r="N11" s="18">
        <v>2</v>
      </c>
      <c r="O11" s="18">
        <v>528</v>
      </c>
      <c r="P11" s="18">
        <v>17</v>
      </c>
      <c r="Q11" s="18">
        <v>6</v>
      </c>
      <c r="R11" s="18">
        <v>2</v>
      </c>
      <c r="S11" s="18">
        <v>792</v>
      </c>
      <c r="T11" s="18">
        <v>23</v>
      </c>
      <c r="U11" s="18">
        <v>2</v>
      </c>
      <c r="V11" s="18">
        <v>2</v>
      </c>
      <c r="W11" s="18">
        <v>408</v>
      </c>
      <c r="X11" s="18">
        <v>14</v>
      </c>
      <c r="Y11" s="18">
        <v>17</v>
      </c>
      <c r="Z11" s="18">
        <v>3</v>
      </c>
      <c r="AA11" s="18">
        <v>3674</v>
      </c>
      <c r="AB11" s="18">
        <v>114</v>
      </c>
      <c r="AC11" s="18">
        <v>68</v>
      </c>
      <c r="AD11" s="18">
        <v>15</v>
      </c>
      <c r="AE11" s="4"/>
    </row>
    <row r="12" spans="1:31" s="4" customFormat="1" ht="30" customHeight="1">
      <c r="A12" s="4"/>
      <c r="B12" s="8" t="s">
        <v>35</v>
      </c>
      <c r="C12" s="18">
        <v>597</v>
      </c>
      <c r="D12" s="18">
        <v>20</v>
      </c>
      <c r="E12" s="18">
        <v>22</v>
      </c>
      <c r="F12" s="18">
        <v>4</v>
      </c>
      <c r="G12" s="18">
        <v>603</v>
      </c>
      <c r="H12" s="18">
        <v>19</v>
      </c>
      <c r="I12" s="18">
        <v>13</v>
      </c>
      <c r="J12" s="18">
        <v>3</v>
      </c>
      <c r="K12" s="18">
        <v>667</v>
      </c>
      <c r="L12" s="18">
        <v>20</v>
      </c>
      <c r="M12" s="18">
        <v>8</v>
      </c>
      <c r="N12" s="18">
        <v>2</v>
      </c>
      <c r="O12" s="18">
        <v>559</v>
      </c>
      <c r="P12" s="18">
        <v>17</v>
      </c>
      <c r="Q12" s="18">
        <v>11</v>
      </c>
      <c r="R12" s="18">
        <v>2</v>
      </c>
      <c r="S12" s="18">
        <v>781</v>
      </c>
      <c r="T12" s="18">
        <v>23</v>
      </c>
      <c r="U12" s="18">
        <v>5</v>
      </c>
      <c r="V12" s="18">
        <v>2</v>
      </c>
      <c r="W12" s="18">
        <v>376</v>
      </c>
      <c r="X12" s="18">
        <v>13</v>
      </c>
      <c r="Y12" s="18">
        <v>14</v>
      </c>
      <c r="Z12" s="18">
        <v>3</v>
      </c>
      <c r="AA12" s="18">
        <v>3583</v>
      </c>
      <c r="AB12" s="18">
        <v>112</v>
      </c>
      <c r="AC12" s="18">
        <v>73</v>
      </c>
      <c r="AD12" s="18">
        <v>16</v>
      </c>
      <c r="AE12" s="4"/>
    </row>
    <row r="13" spans="1:31" s="4" customFormat="1" ht="30" customHeight="1">
      <c r="A13" s="4"/>
      <c r="B13" s="8" t="s">
        <v>134</v>
      </c>
      <c r="C13" s="18">
        <v>587</v>
      </c>
      <c r="D13" s="18">
        <v>21</v>
      </c>
      <c r="E13" s="18">
        <v>23</v>
      </c>
      <c r="F13" s="18">
        <v>5</v>
      </c>
      <c r="G13" s="18">
        <v>606</v>
      </c>
      <c r="H13" s="18">
        <v>19</v>
      </c>
      <c r="I13" s="18">
        <v>9</v>
      </c>
      <c r="J13" s="18">
        <v>2</v>
      </c>
      <c r="K13" s="18">
        <v>639</v>
      </c>
      <c r="L13" s="18">
        <v>19</v>
      </c>
      <c r="M13" s="18">
        <v>12</v>
      </c>
      <c r="N13" s="18">
        <v>2</v>
      </c>
      <c r="O13" s="18">
        <v>554</v>
      </c>
      <c r="P13" s="18">
        <v>17</v>
      </c>
      <c r="Q13" s="18">
        <v>23</v>
      </c>
      <c r="R13" s="18">
        <v>4</v>
      </c>
      <c r="S13" s="18">
        <v>774</v>
      </c>
      <c r="T13" s="18">
        <v>23</v>
      </c>
      <c r="U13" s="18">
        <v>10</v>
      </c>
      <c r="V13" s="18">
        <v>2</v>
      </c>
      <c r="W13" s="18">
        <v>368</v>
      </c>
      <c r="X13" s="18">
        <v>13</v>
      </c>
      <c r="Y13" s="18">
        <v>11</v>
      </c>
      <c r="Z13" s="18">
        <v>3</v>
      </c>
      <c r="AA13" s="18">
        <v>3540</v>
      </c>
      <c r="AB13" s="18">
        <v>112</v>
      </c>
      <c r="AC13" s="18">
        <v>78</v>
      </c>
      <c r="AD13" s="18">
        <v>16</v>
      </c>
      <c r="AE13" s="4"/>
    </row>
    <row r="14" spans="1:31" s="4" customFormat="1" ht="30" customHeight="1">
      <c r="A14" s="4"/>
      <c r="B14" s="8" t="s">
        <v>138</v>
      </c>
      <c r="C14" s="18">
        <v>567</v>
      </c>
      <c r="D14" s="18">
        <v>19</v>
      </c>
      <c r="E14" s="18">
        <v>23</v>
      </c>
      <c r="F14" s="18">
        <v>4</v>
      </c>
      <c r="G14" s="18">
        <v>644</v>
      </c>
      <c r="H14" s="18">
        <v>21</v>
      </c>
      <c r="I14" s="18">
        <v>18</v>
      </c>
      <c r="J14" s="18">
        <v>3</v>
      </c>
      <c r="K14" s="18">
        <v>651</v>
      </c>
      <c r="L14" s="18">
        <v>20</v>
      </c>
      <c r="M14" s="18">
        <v>16</v>
      </c>
      <c r="N14" s="18">
        <v>3</v>
      </c>
      <c r="O14" s="18">
        <v>580</v>
      </c>
      <c r="P14" s="18">
        <v>18</v>
      </c>
      <c r="Q14" s="18">
        <v>16</v>
      </c>
      <c r="R14" s="18">
        <v>3</v>
      </c>
      <c r="S14" s="18">
        <v>812</v>
      </c>
      <c r="T14" s="18">
        <v>24</v>
      </c>
      <c r="U14" s="18">
        <v>22</v>
      </c>
      <c r="V14" s="18">
        <v>3</v>
      </c>
      <c r="W14" s="18">
        <v>391</v>
      </c>
      <c r="X14" s="18">
        <v>14</v>
      </c>
      <c r="Y14" s="18">
        <v>8</v>
      </c>
      <c r="Z14" s="18">
        <v>3</v>
      </c>
      <c r="AA14" s="18">
        <v>3645</v>
      </c>
      <c r="AB14" s="18">
        <v>116</v>
      </c>
      <c r="AC14" s="18">
        <v>103</v>
      </c>
      <c r="AD14" s="18">
        <v>19</v>
      </c>
      <c r="AE14" s="4"/>
    </row>
    <row r="15" spans="1:31" s="4" customFormat="1" ht="30" customHeight="1">
      <c r="A15" s="4"/>
      <c r="B15" s="8" t="s">
        <v>228</v>
      </c>
      <c r="C15" s="18">
        <v>595</v>
      </c>
      <c r="D15" s="18">
        <v>20</v>
      </c>
      <c r="E15" s="18">
        <v>24</v>
      </c>
      <c r="F15" s="18">
        <v>4</v>
      </c>
      <c r="G15" s="18">
        <v>625</v>
      </c>
      <c r="H15" s="18">
        <v>22</v>
      </c>
      <c r="I15" s="18">
        <v>20</v>
      </c>
      <c r="J15" s="18">
        <v>4</v>
      </c>
      <c r="K15" s="18">
        <v>652</v>
      </c>
      <c r="L15" s="18">
        <v>24</v>
      </c>
      <c r="M15" s="18">
        <v>34</v>
      </c>
      <c r="N15" s="18">
        <v>6</v>
      </c>
      <c r="O15" s="18">
        <v>653</v>
      </c>
      <c r="P15" s="18">
        <v>22</v>
      </c>
      <c r="Q15" s="18">
        <v>21</v>
      </c>
      <c r="R15" s="18">
        <v>4</v>
      </c>
      <c r="S15" s="18">
        <v>809</v>
      </c>
      <c r="T15" s="18">
        <v>27</v>
      </c>
      <c r="U15" s="18">
        <v>28</v>
      </c>
      <c r="V15" s="18">
        <v>5</v>
      </c>
      <c r="W15" s="18">
        <v>413</v>
      </c>
      <c r="X15" s="18">
        <v>15</v>
      </c>
      <c r="Y15" s="18">
        <v>16</v>
      </c>
      <c r="Z15" s="18">
        <v>3</v>
      </c>
      <c r="AA15" s="18">
        <v>3747</v>
      </c>
      <c r="AB15" s="18">
        <v>130</v>
      </c>
      <c r="AC15" s="18">
        <v>143</v>
      </c>
      <c r="AD15" s="18">
        <v>26</v>
      </c>
      <c r="AE15" s="4"/>
    </row>
    <row r="16" spans="1:31" s="4" customFormat="1" ht="30" customHeight="1">
      <c r="A16" s="4"/>
      <c r="B16" s="8" t="s">
        <v>8</v>
      </c>
      <c r="C16" s="18">
        <v>581</v>
      </c>
      <c r="D16" s="18">
        <v>21</v>
      </c>
      <c r="E16" s="18">
        <v>26</v>
      </c>
      <c r="F16" s="18">
        <v>5</v>
      </c>
      <c r="G16" s="18">
        <v>650</v>
      </c>
      <c r="H16" s="18">
        <v>22</v>
      </c>
      <c r="I16" s="18">
        <v>21</v>
      </c>
      <c r="J16" s="18">
        <v>4</v>
      </c>
      <c r="K16" s="18">
        <v>630</v>
      </c>
      <c r="L16" s="18">
        <v>24</v>
      </c>
      <c r="M16" s="18">
        <v>29</v>
      </c>
      <c r="N16" s="18">
        <v>6</v>
      </c>
      <c r="O16" s="18">
        <v>675</v>
      </c>
      <c r="P16" s="18">
        <v>23</v>
      </c>
      <c r="Q16" s="18">
        <v>26</v>
      </c>
      <c r="R16" s="18">
        <v>5</v>
      </c>
      <c r="S16" s="18">
        <v>754</v>
      </c>
      <c r="T16" s="18">
        <v>25</v>
      </c>
      <c r="U16" s="18">
        <v>31</v>
      </c>
      <c r="V16" s="18">
        <v>5</v>
      </c>
      <c r="W16" s="18">
        <v>403</v>
      </c>
      <c r="X16" s="18">
        <v>17</v>
      </c>
      <c r="Y16" s="18">
        <v>22</v>
      </c>
      <c r="Z16" s="18">
        <v>5</v>
      </c>
      <c r="AA16" s="18">
        <v>3693</v>
      </c>
      <c r="AB16" s="18">
        <v>132</v>
      </c>
      <c r="AC16" s="18">
        <v>155</v>
      </c>
      <c r="AD16" s="18">
        <v>30</v>
      </c>
      <c r="AE16" s="4"/>
    </row>
    <row r="17" spans="1:31" s="4" customFormat="1" ht="30" customHeight="1">
      <c r="A17" s="4"/>
      <c r="B17" s="8" t="s">
        <v>406</v>
      </c>
      <c r="C17" s="18">
        <v>600</v>
      </c>
      <c r="D17" s="18">
        <v>22</v>
      </c>
      <c r="E17" s="18">
        <v>31</v>
      </c>
      <c r="F17" s="18">
        <v>5</v>
      </c>
      <c r="G17" s="18">
        <v>639</v>
      </c>
      <c r="H17" s="18">
        <v>21</v>
      </c>
      <c r="I17" s="18">
        <v>18</v>
      </c>
      <c r="J17" s="18">
        <v>4</v>
      </c>
      <c r="K17" s="18">
        <v>634</v>
      </c>
      <c r="L17" s="18">
        <v>26</v>
      </c>
      <c r="M17" s="18">
        <v>42</v>
      </c>
      <c r="N17" s="18">
        <v>8</v>
      </c>
      <c r="O17" s="18">
        <v>761</v>
      </c>
      <c r="P17" s="18">
        <v>27</v>
      </c>
      <c r="Q17" s="18">
        <v>31</v>
      </c>
      <c r="R17" s="18">
        <v>6</v>
      </c>
      <c r="S17" s="18">
        <v>692</v>
      </c>
      <c r="T17" s="18">
        <v>24</v>
      </c>
      <c r="U17" s="18">
        <v>29</v>
      </c>
      <c r="V17" s="18">
        <v>5</v>
      </c>
      <c r="W17" s="18">
        <v>409</v>
      </c>
      <c r="X17" s="18">
        <v>17</v>
      </c>
      <c r="Y17" s="18">
        <v>29</v>
      </c>
      <c r="Z17" s="18">
        <v>6</v>
      </c>
      <c r="AA17" s="18">
        <v>3735</v>
      </c>
      <c r="AB17" s="18">
        <v>137</v>
      </c>
      <c r="AC17" s="18">
        <v>180</v>
      </c>
      <c r="AD17" s="18">
        <v>34</v>
      </c>
      <c r="AE17" s="4"/>
    </row>
    <row r="18" spans="1:31" s="4" customFormat="1" ht="30" customHeight="1">
      <c r="A18" s="4"/>
      <c r="B18" s="8" t="s">
        <v>411</v>
      </c>
      <c r="C18" s="18">
        <v>585</v>
      </c>
      <c r="D18" s="18">
        <v>22</v>
      </c>
      <c r="E18" s="18">
        <v>36</v>
      </c>
      <c r="F18" s="18">
        <v>6</v>
      </c>
      <c r="G18" s="18">
        <v>655</v>
      </c>
      <c r="H18" s="18">
        <v>22</v>
      </c>
      <c r="I18" s="18">
        <v>27</v>
      </c>
      <c r="J18" s="18">
        <v>5</v>
      </c>
      <c r="K18" s="18">
        <v>632</v>
      </c>
      <c r="L18" s="18">
        <v>27</v>
      </c>
      <c r="M18" s="18">
        <v>44</v>
      </c>
      <c r="N18" s="18">
        <v>9</v>
      </c>
      <c r="O18" s="18">
        <v>721</v>
      </c>
      <c r="P18" s="18">
        <v>26</v>
      </c>
      <c r="Q18" s="18">
        <v>30</v>
      </c>
      <c r="R18" s="18">
        <v>6</v>
      </c>
      <c r="S18" s="18">
        <v>673</v>
      </c>
      <c r="T18" s="18">
        <v>25</v>
      </c>
      <c r="U18" s="18">
        <v>42</v>
      </c>
      <c r="V18" s="18">
        <v>7</v>
      </c>
      <c r="W18" s="18">
        <v>432</v>
      </c>
      <c r="X18" s="18">
        <v>16</v>
      </c>
      <c r="Y18" s="18">
        <v>24</v>
      </c>
      <c r="Z18" s="18">
        <v>4</v>
      </c>
      <c r="AA18" s="18">
        <v>3698</v>
      </c>
      <c r="AB18" s="18">
        <v>138</v>
      </c>
      <c r="AC18" s="18">
        <v>203</v>
      </c>
      <c r="AD18" s="18">
        <v>37</v>
      </c>
      <c r="AE18" s="4"/>
    </row>
    <row r="19" spans="1:31" s="4" customFormat="1" ht="30" customHeight="1">
      <c r="A19" s="4"/>
      <c r="B19" s="8" t="s">
        <v>415</v>
      </c>
      <c r="C19" s="18">
        <v>608</v>
      </c>
      <c r="D19" s="18">
        <v>22</v>
      </c>
      <c r="E19" s="18">
        <v>38</v>
      </c>
      <c r="F19" s="18">
        <v>6</v>
      </c>
      <c r="G19" s="18">
        <v>659</v>
      </c>
      <c r="H19" s="18">
        <v>24</v>
      </c>
      <c r="I19" s="18">
        <v>40</v>
      </c>
      <c r="J19" s="18">
        <v>6</v>
      </c>
      <c r="K19" s="18">
        <v>656</v>
      </c>
      <c r="L19" s="18">
        <v>29</v>
      </c>
      <c r="M19" s="18">
        <v>53</v>
      </c>
      <c r="N19" s="18">
        <v>11</v>
      </c>
      <c r="O19" s="18">
        <v>745</v>
      </c>
      <c r="P19" s="18">
        <v>26</v>
      </c>
      <c r="Q19" s="18">
        <v>39</v>
      </c>
      <c r="R19" s="18">
        <v>6</v>
      </c>
      <c r="S19" s="18">
        <v>693</v>
      </c>
      <c r="T19" s="18">
        <v>25</v>
      </c>
      <c r="U19" s="18">
        <v>47</v>
      </c>
      <c r="V19" s="18">
        <v>7</v>
      </c>
      <c r="W19" s="18">
        <v>430</v>
      </c>
      <c r="X19" s="18">
        <v>20</v>
      </c>
      <c r="Y19" s="18">
        <v>42</v>
      </c>
      <c r="Z19" s="18">
        <v>8</v>
      </c>
      <c r="AA19" s="18">
        <v>3791</v>
      </c>
      <c r="AB19" s="18">
        <v>146</v>
      </c>
      <c r="AC19" s="18">
        <v>259</v>
      </c>
      <c r="AD19" s="18">
        <v>44</v>
      </c>
      <c r="AE19" s="4"/>
    </row>
    <row r="20" spans="1:31" s="4" customFormat="1" ht="20.100000000000001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12" t="s">
        <v>299</v>
      </c>
      <c r="AE20" s="12"/>
    </row>
    <row r="21" spans="1:31" s="4" customFormat="1" ht="20.100000000000001" customHeight="1">
      <c r="A21" s="4"/>
      <c r="B21" s="4" t="s">
        <v>277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3" customFormat="1"/>
    <row r="23" spans="1:31" s="3" customFormat="1"/>
    <row r="24" spans="1:31" s="3" customFormat="1"/>
    <row r="25" spans="1:31" s="3" customFormat="1"/>
    <row r="26" spans="1:31" s="3" customFormat="1"/>
    <row r="27" spans="1:31" s="3" customFormat="1"/>
  </sheetData>
  <customSheetViews>
    <customSheetView guid="{96B612BC-8806-E444-88B1-4DCF179A7E6B}" view="pageBreakPreview" topLeftCell="A8">
      <selection activeCell="G26" sqref="G26"/>
      <pageMargins left="0.39370078740157483" right="0" top="0.59055118110236227" bottom="0" header="0.51181102362204722" footer="0.51181102362204722"/>
      <pageSetup paperSize="9" scale="65" orientation="landscape" r:id="rId1"/>
      <headerFooter alignWithMargins="0"/>
    </customSheetView>
    <customSheetView guid="{B4467869-544B-F34B-8EAA-E7B763936B8A}" showPageBreaks="1" view="pageBreakPreview" topLeftCell="A8">
      <selection activeCell="G26" sqref="G26"/>
      <pageMargins left="0.39370078740157483" right="0" top="0.59055118110236227" bottom="0" header="0.51181102362204722" footer="0.51181102362204722"/>
      <pageSetup paperSize="9" scale="65" orientation="landscape" r:id="rId2"/>
      <headerFooter alignWithMargins="0"/>
    </customSheetView>
    <customSheetView guid="{0116BDBE-C64C-CA4E-A373-1515DB40E62B}" scale="85" showPageBreaks="1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3"/>
      <headerFooter alignWithMargins="0"/>
    </customSheetView>
    <customSheetView guid="{A4EF9216-9E19-9545-97B0-FE2A34D0F987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4"/>
      <headerFooter alignWithMargins="0"/>
    </customSheetView>
    <customSheetView guid="{A5BCBE8B-D631-DC4D-AC12-4A7C26D032E3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5"/>
      <headerFooter alignWithMargins="0"/>
    </customSheetView>
    <customSheetView guid="{B0DB08DD-A51A-7B4D-90C7-D6001A363E20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6"/>
      <headerFooter alignWithMargins="0"/>
    </customSheetView>
    <customSheetView guid="{3921EBAD-0C40-4043-BD12-92945C85681F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7"/>
      <headerFooter alignWithMargins="0"/>
    </customSheetView>
    <customSheetView guid="{010BA514-F8E5-F44B-9408-73D0BAF03220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8"/>
      <headerFooter alignWithMargins="0"/>
    </customSheetView>
    <customSheetView guid="{4B7C6462-01AD-C24A-BE5A-370058683597}" view="pageBreakPreview" topLeftCell="A15">
      <selection activeCell="G26" sqref="G26"/>
      <pageMargins left="0.39370078740157483" right="0" top="0.59055118110236227" bottom="0" header="0.51181102362204722" footer="0.51181102362204722"/>
      <pageSetup paperSize="9" scale="65" orientation="landscape" r:id="rId9"/>
      <headerFooter alignWithMargins="0"/>
    </customSheetView>
    <customSheetView guid="{BED36000-7DE8-C64D-9753-50381AC4E376}" showPageBreaks="1" view="pageBreakPreview" topLeftCell="A8">
      <selection activeCell="J21" sqref="J21"/>
      <pageMargins left="0.39370078740157483" right="0" top="0.59055118110236227" bottom="0" header="0.51181102362204722" footer="0.51181102362204722"/>
      <pageSetup paperSize="9" scale="65" orientation="landscape" r:id="rId10"/>
      <headerFooter alignWithMargins="0"/>
    </customSheetView>
    <customSheetView guid="{EDCFDF64-6C70-AA4F-8600-46A2DC214C55}" view="pageBreakPreview" topLeftCell="A8">
      <selection activeCell="J21" sqref="J21"/>
      <pageMargins left="0.39370078740157483" right="0" top="0.59055118110236227" bottom="0" header="0.51181102362204722" footer="0.51181102362204722"/>
      <pageSetup paperSize="9" scale="65" orientation="landscape" r:id="rId11"/>
      <headerFooter alignWithMargins="0"/>
    </customSheetView>
    <customSheetView guid="{1E50F6C9-5C17-0441-AFE8-085841FC9038}" scale="85" showPageBreaks="1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12"/>
      <headerFooter alignWithMargins="0"/>
    </customSheetView>
    <customSheetView guid="{68BA17B9-516F-7340-B926-33A1D6C8EC6E}" scale="85" view="pageBreakPreview" topLeftCell="A4">
      <selection activeCell="AE17" sqref="AE17"/>
      <pageMargins left="0.39370078740157483" right="0" top="0.59055118110236227" bottom="0" header="0.51181102362204722" footer="0.51181102362204722"/>
      <pageSetup paperSize="9" scale="65" orientation="landscape" r:id="rId13"/>
      <headerFooter alignWithMargins="0"/>
    </customSheetView>
    <customSheetView guid="{6215127C-1D1E-3A4D-A947-13022DFEFE8A}" showPageBreaks="1" view="pageBreakPreview" topLeftCell="A8">
      <selection activeCell="J10" sqref="J10"/>
      <pageMargins left="0.39370078740157483" right="0" top="0.59055118110236227" bottom="0" header="0.51181102362204722" footer="0.51181102362204722"/>
      <pageSetup paperSize="9" scale="65" orientation="landscape" r:id="rId14"/>
      <headerFooter alignWithMargins="0"/>
    </customSheetView>
    <customSheetView guid="{962BC72F-66F5-194B-A345-86E7D742C92C}" view="pageBreakPreview" topLeftCell="A15">
      <selection activeCell="G26" sqref="G26"/>
      <pageMargins left="0.39370078740157483" right="0" top="0.59055118110236227" bottom="0" header="0.51181102362204722" footer="0.51181102362204722"/>
      <pageSetup paperSize="9" scale="65" orientation="landscape" r:id="rId15"/>
      <headerFooter alignWithMargins="0"/>
    </customSheetView>
    <customSheetView guid="{735208AB-3557-B847-80E8-E799B4E2B870}" view="pageBreakPreview">
      <selection activeCell="G26" sqref="G26"/>
      <pageMargins left="0.39370078740157483" right="0" top="0.59055118110236227" bottom="0" header="0.51181102362204722" footer="0.51181102362204722"/>
      <pageSetup paperSize="9" scale="65" orientation="landscape" r:id="rId16"/>
      <headerFooter alignWithMargins="0"/>
    </customSheetView>
    <customSheetView guid="{8E6A6611-11AB-764B-8BD1-FAD2BA1D0124}" view="pageBreakPreview" topLeftCell="A10">
      <selection activeCell="A19" sqref="A19:XFD19"/>
      <pageMargins left="0.39370078740157483" right="0" top="0.59055118110236227" bottom="0" header="0.51181102362204722" footer="0.51181102362204722"/>
      <pageSetup paperSize="9" scale="65" orientation="landscape" r:id="rId17"/>
      <headerFooter alignWithMargins="0"/>
    </customSheetView>
    <customSheetView guid="{FDC56B3F-AA0D-EC42-BCB9-5304CA97DB50}" view="pageBreakPreview" topLeftCell="A8">
      <selection activeCell="J21" sqref="J21"/>
      <pageMargins left="0.39370078740157483" right="0" top="0.59055118110236227" bottom="0" header="0.51181102362204722" footer="0.51181102362204722"/>
      <pageSetup paperSize="9" scale="65" orientation="landscape" r:id="rId18"/>
      <headerFooter alignWithMargins="0"/>
    </customSheetView>
    <customSheetView guid="{DBC3C8D2-A4DE-0E47-93C6-778332A94AA0}" view="pageBreakPreview" topLeftCell="A8">
      <selection activeCell="J21" sqref="J21"/>
      <pageMargins left="0.39370078740157483" right="0" top="0.59055118110236227" bottom="0" header="0.51181102362204722" footer="0.51181102362204722"/>
      <pageSetup paperSize="9" scale="65" orientation="landscape" r:id="rId19"/>
      <headerFooter alignWithMargins="0"/>
    </customSheetView>
    <customSheetView guid="{62034473-0D23-6445-BA68-8B98B56D2740}" showPageBreaks="1" view="pageBreakPreview">
      <selection activeCell="G26" sqref="G26"/>
      <pageMargins left="0.39370078740157483" right="0" top="0.59055118110236227" bottom="0" header="0.51181102362204722" footer="0.51181102362204722"/>
      <pageSetup paperSize="9" scale="65" orientation="landscape" r:id="rId20"/>
      <headerFooter alignWithMargins="0"/>
    </customSheetView>
    <customSheetView guid="{4E2FE851-0210-CB4B-AFD2-F74D01C675E1}" view="pageBreakPreview" topLeftCell="N8">
      <selection activeCell="N19" sqref="A19:XFD19"/>
      <pageMargins left="0.39370078740157483" right="0" top="0.59055118110236227" bottom="0" header="0.51181102362204722" footer="0.51181102362204722"/>
      <pageSetup paperSize="9" scale="65" orientation="landscape" r:id="rId21"/>
      <headerFooter alignWithMargins="0"/>
    </customSheetView>
  </customSheetViews>
  <mergeCells count="22">
    <mergeCell ref="C4:F4"/>
    <mergeCell ref="G4:J4"/>
    <mergeCell ref="K4:N4"/>
    <mergeCell ref="O4:R4"/>
    <mergeCell ref="S4:V4"/>
    <mergeCell ref="W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B4:B6"/>
  </mergeCells>
  <phoneticPr fontId="30"/>
  <pageMargins left="0.39370078740157483" right="0" top="0.59055118110236227" bottom="0" header="0.51181102362204722" footer="0.51181102362204722"/>
  <pageSetup paperSize="9" scale="65" fitToWidth="1" fitToHeight="1" orientation="landscape" usePrinterDefaults="1" r:id="rId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L19"/>
  <sheetViews>
    <sheetView view="pageBreakPreview" zoomScale="80" zoomScaleSheetLayoutView="80" workbookViewId="0">
      <selection activeCell="B11" sqref="B11"/>
    </sheetView>
  </sheetViews>
  <sheetFormatPr defaultRowHeight="13.2"/>
  <cols>
    <col min="1" max="1" width="2.625" style="3" customWidth="1"/>
    <col min="2" max="2" width="15.625" style="20" customWidth="1"/>
    <col min="3" max="4" width="5.5" style="20" bestFit="1" customWidth="1"/>
    <col min="5" max="5" width="10.625" style="20" customWidth="1"/>
    <col min="6" max="6" width="10.625" style="3" customWidth="1"/>
    <col min="7" max="7" width="18.33203125" style="3" customWidth="1"/>
    <col min="8" max="9" width="5.5" style="20" bestFit="1" customWidth="1"/>
    <col min="10" max="10" width="10.625" style="20" customWidth="1"/>
    <col min="11" max="11" width="10.625" style="3" customWidth="1"/>
    <col min="12" max="12" width="18.5546875" style="3" customWidth="1"/>
    <col min="13" max="256" width="9" style="3" customWidth="1"/>
    <col min="257" max="257" width="2.625" style="3" customWidth="1"/>
    <col min="258" max="258" width="11.625" style="3" bestFit="1" customWidth="1"/>
    <col min="259" max="260" width="5.5" style="3" bestFit="1" customWidth="1"/>
    <col min="261" max="262" width="10.625" style="3" customWidth="1"/>
    <col min="263" max="263" width="13.875" style="3" bestFit="1" customWidth="1"/>
    <col min="264" max="265" width="5.5" style="3" bestFit="1" customWidth="1"/>
    <col min="266" max="267" width="10.625" style="3" customWidth="1"/>
    <col min="268" max="268" width="13.875" style="3" bestFit="1" customWidth="1"/>
    <col min="269" max="512" width="9" style="3" customWidth="1"/>
    <col min="513" max="513" width="2.625" style="3" customWidth="1"/>
    <col min="514" max="514" width="11.625" style="3" bestFit="1" customWidth="1"/>
    <col min="515" max="516" width="5.5" style="3" bestFit="1" customWidth="1"/>
    <col min="517" max="518" width="10.625" style="3" customWidth="1"/>
    <col min="519" max="519" width="13.875" style="3" bestFit="1" customWidth="1"/>
    <col min="520" max="521" width="5.5" style="3" bestFit="1" customWidth="1"/>
    <col min="522" max="523" width="10.625" style="3" customWidth="1"/>
    <col min="524" max="524" width="13.875" style="3" bestFit="1" customWidth="1"/>
    <col min="525" max="768" width="9" style="3" customWidth="1"/>
    <col min="769" max="769" width="2.625" style="3" customWidth="1"/>
    <col min="770" max="770" width="11.625" style="3" bestFit="1" customWidth="1"/>
    <col min="771" max="772" width="5.5" style="3" bestFit="1" customWidth="1"/>
    <col min="773" max="774" width="10.625" style="3" customWidth="1"/>
    <col min="775" max="775" width="13.875" style="3" bestFit="1" customWidth="1"/>
    <col min="776" max="777" width="5.5" style="3" bestFit="1" customWidth="1"/>
    <col min="778" max="779" width="10.625" style="3" customWidth="1"/>
    <col min="780" max="780" width="13.875" style="3" bestFit="1" customWidth="1"/>
    <col min="781" max="1024" width="9" style="3" customWidth="1"/>
    <col min="1025" max="1025" width="2.625" style="3" customWidth="1"/>
    <col min="1026" max="1026" width="11.625" style="3" bestFit="1" customWidth="1"/>
    <col min="1027" max="1028" width="5.5" style="3" bestFit="1" customWidth="1"/>
    <col min="1029" max="1030" width="10.625" style="3" customWidth="1"/>
    <col min="1031" max="1031" width="13.875" style="3" bestFit="1" customWidth="1"/>
    <col min="1032" max="1033" width="5.5" style="3" bestFit="1" customWidth="1"/>
    <col min="1034" max="1035" width="10.625" style="3" customWidth="1"/>
    <col min="1036" max="1036" width="13.875" style="3" bestFit="1" customWidth="1"/>
    <col min="1037" max="1280" width="9" style="3" customWidth="1"/>
    <col min="1281" max="1281" width="2.625" style="3" customWidth="1"/>
    <col min="1282" max="1282" width="11.625" style="3" bestFit="1" customWidth="1"/>
    <col min="1283" max="1284" width="5.5" style="3" bestFit="1" customWidth="1"/>
    <col min="1285" max="1286" width="10.625" style="3" customWidth="1"/>
    <col min="1287" max="1287" width="13.875" style="3" bestFit="1" customWidth="1"/>
    <col min="1288" max="1289" width="5.5" style="3" bestFit="1" customWidth="1"/>
    <col min="1290" max="1291" width="10.625" style="3" customWidth="1"/>
    <col min="1292" max="1292" width="13.875" style="3" bestFit="1" customWidth="1"/>
    <col min="1293" max="1536" width="9" style="3" customWidth="1"/>
    <col min="1537" max="1537" width="2.625" style="3" customWidth="1"/>
    <col min="1538" max="1538" width="11.625" style="3" bestFit="1" customWidth="1"/>
    <col min="1539" max="1540" width="5.5" style="3" bestFit="1" customWidth="1"/>
    <col min="1541" max="1542" width="10.625" style="3" customWidth="1"/>
    <col min="1543" max="1543" width="13.875" style="3" bestFit="1" customWidth="1"/>
    <col min="1544" max="1545" width="5.5" style="3" bestFit="1" customWidth="1"/>
    <col min="1546" max="1547" width="10.625" style="3" customWidth="1"/>
    <col min="1548" max="1548" width="13.875" style="3" bestFit="1" customWidth="1"/>
    <col min="1549" max="1792" width="9" style="3" customWidth="1"/>
    <col min="1793" max="1793" width="2.625" style="3" customWidth="1"/>
    <col min="1794" max="1794" width="11.625" style="3" bestFit="1" customWidth="1"/>
    <col min="1795" max="1796" width="5.5" style="3" bestFit="1" customWidth="1"/>
    <col min="1797" max="1798" width="10.625" style="3" customWidth="1"/>
    <col min="1799" max="1799" width="13.875" style="3" bestFit="1" customWidth="1"/>
    <col min="1800" max="1801" width="5.5" style="3" bestFit="1" customWidth="1"/>
    <col min="1802" max="1803" width="10.625" style="3" customWidth="1"/>
    <col min="1804" max="1804" width="13.875" style="3" bestFit="1" customWidth="1"/>
    <col min="1805" max="2048" width="9" style="3" customWidth="1"/>
    <col min="2049" max="2049" width="2.625" style="3" customWidth="1"/>
    <col min="2050" max="2050" width="11.625" style="3" bestFit="1" customWidth="1"/>
    <col min="2051" max="2052" width="5.5" style="3" bestFit="1" customWidth="1"/>
    <col min="2053" max="2054" width="10.625" style="3" customWidth="1"/>
    <col min="2055" max="2055" width="13.875" style="3" bestFit="1" customWidth="1"/>
    <col min="2056" max="2057" width="5.5" style="3" bestFit="1" customWidth="1"/>
    <col min="2058" max="2059" width="10.625" style="3" customWidth="1"/>
    <col min="2060" max="2060" width="13.875" style="3" bestFit="1" customWidth="1"/>
    <col min="2061" max="2304" width="9" style="3" customWidth="1"/>
    <col min="2305" max="2305" width="2.625" style="3" customWidth="1"/>
    <col min="2306" max="2306" width="11.625" style="3" bestFit="1" customWidth="1"/>
    <col min="2307" max="2308" width="5.5" style="3" bestFit="1" customWidth="1"/>
    <col min="2309" max="2310" width="10.625" style="3" customWidth="1"/>
    <col min="2311" max="2311" width="13.875" style="3" bestFit="1" customWidth="1"/>
    <col min="2312" max="2313" width="5.5" style="3" bestFit="1" customWidth="1"/>
    <col min="2314" max="2315" width="10.625" style="3" customWidth="1"/>
    <col min="2316" max="2316" width="13.875" style="3" bestFit="1" customWidth="1"/>
    <col min="2317" max="2560" width="9" style="3" customWidth="1"/>
    <col min="2561" max="2561" width="2.625" style="3" customWidth="1"/>
    <col min="2562" max="2562" width="11.625" style="3" bestFit="1" customWidth="1"/>
    <col min="2563" max="2564" width="5.5" style="3" bestFit="1" customWidth="1"/>
    <col min="2565" max="2566" width="10.625" style="3" customWidth="1"/>
    <col min="2567" max="2567" width="13.875" style="3" bestFit="1" customWidth="1"/>
    <col min="2568" max="2569" width="5.5" style="3" bestFit="1" customWidth="1"/>
    <col min="2570" max="2571" width="10.625" style="3" customWidth="1"/>
    <col min="2572" max="2572" width="13.875" style="3" bestFit="1" customWidth="1"/>
    <col min="2573" max="2816" width="9" style="3" customWidth="1"/>
    <col min="2817" max="2817" width="2.625" style="3" customWidth="1"/>
    <col min="2818" max="2818" width="11.625" style="3" bestFit="1" customWidth="1"/>
    <col min="2819" max="2820" width="5.5" style="3" bestFit="1" customWidth="1"/>
    <col min="2821" max="2822" width="10.625" style="3" customWidth="1"/>
    <col min="2823" max="2823" width="13.875" style="3" bestFit="1" customWidth="1"/>
    <col min="2824" max="2825" width="5.5" style="3" bestFit="1" customWidth="1"/>
    <col min="2826" max="2827" width="10.625" style="3" customWidth="1"/>
    <col min="2828" max="2828" width="13.875" style="3" bestFit="1" customWidth="1"/>
    <col min="2829" max="3072" width="9" style="3" customWidth="1"/>
    <col min="3073" max="3073" width="2.625" style="3" customWidth="1"/>
    <col min="3074" max="3074" width="11.625" style="3" bestFit="1" customWidth="1"/>
    <col min="3075" max="3076" width="5.5" style="3" bestFit="1" customWidth="1"/>
    <col min="3077" max="3078" width="10.625" style="3" customWidth="1"/>
    <col min="3079" max="3079" width="13.875" style="3" bestFit="1" customWidth="1"/>
    <col min="3080" max="3081" width="5.5" style="3" bestFit="1" customWidth="1"/>
    <col min="3082" max="3083" width="10.625" style="3" customWidth="1"/>
    <col min="3084" max="3084" width="13.875" style="3" bestFit="1" customWidth="1"/>
    <col min="3085" max="3328" width="9" style="3" customWidth="1"/>
    <col min="3329" max="3329" width="2.625" style="3" customWidth="1"/>
    <col min="3330" max="3330" width="11.625" style="3" bestFit="1" customWidth="1"/>
    <col min="3331" max="3332" width="5.5" style="3" bestFit="1" customWidth="1"/>
    <col min="3333" max="3334" width="10.625" style="3" customWidth="1"/>
    <col min="3335" max="3335" width="13.875" style="3" bestFit="1" customWidth="1"/>
    <col min="3336" max="3337" width="5.5" style="3" bestFit="1" customWidth="1"/>
    <col min="3338" max="3339" width="10.625" style="3" customWidth="1"/>
    <col min="3340" max="3340" width="13.875" style="3" bestFit="1" customWidth="1"/>
    <col min="3341" max="3584" width="9" style="3" customWidth="1"/>
    <col min="3585" max="3585" width="2.625" style="3" customWidth="1"/>
    <col min="3586" max="3586" width="11.625" style="3" bestFit="1" customWidth="1"/>
    <col min="3587" max="3588" width="5.5" style="3" bestFit="1" customWidth="1"/>
    <col min="3589" max="3590" width="10.625" style="3" customWidth="1"/>
    <col min="3591" max="3591" width="13.875" style="3" bestFit="1" customWidth="1"/>
    <col min="3592" max="3593" width="5.5" style="3" bestFit="1" customWidth="1"/>
    <col min="3594" max="3595" width="10.625" style="3" customWidth="1"/>
    <col min="3596" max="3596" width="13.875" style="3" bestFit="1" customWidth="1"/>
    <col min="3597" max="3840" width="9" style="3" customWidth="1"/>
    <col min="3841" max="3841" width="2.625" style="3" customWidth="1"/>
    <col min="3842" max="3842" width="11.625" style="3" bestFit="1" customWidth="1"/>
    <col min="3843" max="3844" width="5.5" style="3" bestFit="1" customWidth="1"/>
    <col min="3845" max="3846" width="10.625" style="3" customWidth="1"/>
    <col min="3847" max="3847" width="13.875" style="3" bestFit="1" customWidth="1"/>
    <col min="3848" max="3849" width="5.5" style="3" bestFit="1" customWidth="1"/>
    <col min="3850" max="3851" width="10.625" style="3" customWidth="1"/>
    <col min="3852" max="3852" width="13.875" style="3" bestFit="1" customWidth="1"/>
    <col min="3853" max="4096" width="9" style="3" customWidth="1"/>
    <col min="4097" max="4097" width="2.625" style="3" customWidth="1"/>
    <col min="4098" max="4098" width="11.625" style="3" bestFit="1" customWidth="1"/>
    <col min="4099" max="4100" width="5.5" style="3" bestFit="1" customWidth="1"/>
    <col min="4101" max="4102" width="10.625" style="3" customWidth="1"/>
    <col min="4103" max="4103" width="13.875" style="3" bestFit="1" customWidth="1"/>
    <col min="4104" max="4105" width="5.5" style="3" bestFit="1" customWidth="1"/>
    <col min="4106" max="4107" width="10.625" style="3" customWidth="1"/>
    <col min="4108" max="4108" width="13.875" style="3" bestFit="1" customWidth="1"/>
    <col min="4109" max="4352" width="9" style="3" customWidth="1"/>
    <col min="4353" max="4353" width="2.625" style="3" customWidth="1"/>
    <col min="4354" max="4354" width="11.625" style="3" bestFit="1" customWidth="1"/>
    <col min="4355" max="4356" width="5.5" style="3" bestFit="1" customWidth="1"/>
    <col min="4357" max="4358" width="10.625" style="3" customWidth="1"/>
    <col min="4359" max="4359" width="13.875" style="3" bestFit="1" customWidth="1"/>
    <col min="4360" max="4361" width="5.5" style="3" bestFit="1" customWidth="1"/>
    <col min="4362" max="4363" width="10.625" style="3" customWidth="1"/>
    <col min="4364" max="4364" width="13.875" style="3" bestFit="1" customWidth="1"/>
    <col min="4365" max="4608" width="9" style="3" customWidth="1"/>
    <col min="4609" max="4609" width="2.625" style="3" customWidth="1"/>
    <col min="4610" max="4610" width="11.625" style="3" bestFit="1" customWidth="1"/>
    <col min="4611" max="4612" width="5.5" style="3" bestFit="1" customWidth="1"/>
    <col min="4613" max="4614" width="10.625" style="3" customWidth="1"/>
    <col min="4615" max="4615" width="13.875" style="3" bestFit="1" customWidth="1"/>
    <col min="4616" max="4617" width="5.5" style="3" bestFit="1" customWidth="1"/>
    <col min="4618" max="4619" width="10.625" style="3" customWidth="1"/>
    <col min="4620" max="4620" width="13.875" style="3" bestFit="1" customWidth="1"/>
    <col min="4621" max="4864" width="9" style="3" customWidth="1"/>
    <col min="4865" max="4865" width="2.625" style="3" customWidth="1"/>
    <col min="4866" max="4866" width="11.625" style="3" bestFit="1" customWidth="1"/>
    <col min="4867" max="4868" width="5.5" style="3" bestFit="1" customWidth="1"/>
    <col min="4869" max="4870" width="10.625" style="3" customWidth="1"/>
    <col min="4871" max="4871" width="13.875" style="3" bestFit="1" customWidth="1"/>
    <col min="4872" max="4873" width="5.5" style="3" bestFit="1" customWidth="1"/>
    <col min="4874" max="4875" width="10.625" style="3" customWidth="1"/>
    <col min="4876" max="4876" width="13.875" style="3" bestFit="1" customWidth="1"/>
    <col min="4877" max="5120" width="9" style="3" customWidth="1"/>
    <col min="5121" max="5121" width="2.625" style="3" customWidth="1"/>
    <col min="5122" max="5122" width="11.625" style="3" bestFit="1" customWidth="1"/>
    <col min="5123" max="5124" width="5.5" style="3" bestFit="1" customWidth="1"/>
    <col min="5125" max="5126" width="10.625" style="3" customWidth="1"/>
    <col min="5127" max="5127" width="13.875" style="3" bestFit="1" customWidth="1"/>
    <col min="5128" max="5129" width="5.5" style="3" bestFit="1" customWidth="1"/>
    <col min="5130" max="5131" width="10.625" style="3" customWidth="1"/>
    <col min="5132" max="5132" width="13.875" style="3" bestFit="1" customWidth="1"/>
    <col min="5133" max="5376" width="9" style="3" customWidth="1"/>
    <col min="5377" max="5377" width="2.625" style="3" customWidth="1"/>
    <col min="5378" max="5378" width="11.625" style="3" bestFit="1" customWidth="1"/>
    <col min="5379" max="5380" width="5.5" style="3" bestFit="1" customWidth="1"/>
    <col min="5381" max="5382" width="10.625" style="3" customWidth="1"/>
    <col min="5383" max="5383" width="13.875" style="3" bestFit="1" customWidth="1"/>
    <col min="5384" max="5385" width="5.5" style="3" bestFit="1" customWidth="1"/>
    <col min="5386" max="5387" width="10.625" style="3" customWidth="1"/>
    <col min="5388" max="5388" width="13.875" style="3" bestFit="1" customWidth="1"/>
    <col min="5389" max="5632" width="9" style="3" customWidth="1"/>
    <col min="5633" max="5633" width="2.625" style="3" customWidth="1"/>
    <col min="5634" max="5634" width="11.625" style="3" bestFit="1" customWidth="1"/>
    <col min="5635" max="5636" width="5.5" style="3" bestFit="1" customWidth="1"/>
    <col min="5637" max="5638" width="10.625" style="3" customWidth="1"/>
    <col min="5639" max="5639" width="13.875" style="3" bestFit="1" customWidth="1"/>
    <col min="5640" max="5641" width="5.5" style="3" bestFit="1" customWidth="1"/>
    <col min="5642" max="5643" width="10.625" style="3" customWidth="1"/>
    <col min="5644" max="5644" width="13.875" style="3" bestFit="1" customWidth="1"/>
    <col min="5645" max="5888" width="9" style="3" customWidth="1"/>
    <col min="5889" max="5889" width="2.625" style="3" customWidth="1"/>
    <col min="5890" max="5890" width="11.625" style="3" bestFit="1" customWidth="1"/>
    <col min="5891" max="5892" width="5.5" style="3" bestFit="1" customWidth="1"/>
    <col min="5893" max="5894" width="10.625" style="3" customWidth="1"/>
    <col min="5895" max="5895" width="13.875" style="3" bestFit="1" customWidth="1"/>
    <col min="5896" max="5897" width="5.5" style="3" bestFit="1" customWidth="1"/>
    <col min="5898" max="5899" width="10.625" style="3" customWidth="1"/>
    <col min="5900" max="5900" width="13.875" style="3" bestFit="1" customWidth="1"/>
    <col min="5901" max="6144" width="9" style="3" customWidth="1"/>
    <col min="6145" max="6145" width="2.625" style="3" customWidth="1"/>
    <col min="6146" max="6146" width="11.625" style="3" bestFit="1" customWidth="1"/>
    <col min="6147" max="6148" width="5.5" style="3" bestFit="1" customWidth="1"/>
    <col min="6149" max="6150" width="10.625" style="3" customWidth="1"/>
    <col min="6151" max="6151" width="13.875" style="3" bestFit="1" customWidth="1"/>
    <col min="6152" max="6153" width="5.5" style="3" bestFit="1" customWidth="1"/>
    <col min="6154" max="6155" width="10.625" style="3" customWidth="1"/>
    <col min="6156" max="6156" width="13.875" style="3" bestFit="1" customWidth="1"/>
    <col min="6157" max="6400" width="9" style="3" customWidth="1"/>
    <col min="6401" max="6401" width="2.625" style="3" customWidth="1"/>
    <col min="6402" max="6402" width="11.625" style="3" bestFit="1" customWidth="1"/>
    <col min="6403" max="6404" width="5.5" style="3" bestFit="1" customWidth="1"/>
    <col min="6405" max="6406" width="10.625" style="3" customWidth="1"/>
    <col min="6407" max="6407" width="13.875" style="3" bestFit="1" customWidth="1"/>
    <col min="6408" max="6409" width="5.5" style="3" bestFit="1" customWidth="1"/>
    <col min="6410" max="6411" width="10.625" style="3" customWidth="1"/>
    <col min="6412" max="6412" width="13.875" style="3" bestFit="1" customWidth="1"/>
    <col min="6413" max="6656" width="9" style="3" customWidth="1"/>
    <col min="6657" max="6657" width="2.625" style="3" customWidth="1"/>
    <col min="6658" max="6658" width="11.625" style="3" bestFit="1" customWidth="1"/>
    <col min="6659" max="6660" width="5.5" style="3" bestFit="1" customWidth="1"/>
    <col min="6661" max="6662" width="10.625" style="3" customWidth="1"/>
    <col min="6663" max="6663" width="13.875" style="3" bestFit="1" customWidth="1"/>
    <col min="6664" max="6665" width="5.5" style="3" bestFit="1" customWidth="1"/>
    <col min="6666" max="6667" width="10.625" style="3" customWidth="1"/>
    <col min="6668" max="6668" width="13.875" style="3" bestFit="1" customWidth="1"/>
    <col min="6669" max="6912" width="9" style="3" customWidth="1"/>
    <col min="6913" max="6913" width="2.625" style="3" customWidth="1"/>
    <col min="6914" max="6914" width="11.625" style="3" bestFit="1" customWidth="1"/>
    <col min="6915" max="6916" width="5.5" style="3" bestFit="1" customWidth="1"/>
    <col min="6917" max="6918" width="10.625" style="3" customWidth="1"/>
    <col min="6919" max="6919" width="13.875" style="3" bestFit="1" customWidth="1"/>
    <col min="6920" max="6921" width="5.5" style="3" bestFit="1" customWidth="1"/>
    <col min="6922" max="6923" width="10.625" style="3" customWidth="1"/>
    <col min="6924" max="6924" width="13.875" style="3" bestFit="1" customWidth="1"/>
    <col min="6925" max="7168" width="9" style="3" customWidth="1"/>
    <col min="7169" max="7169" width="2.625" style="3" customWidth="1"/>
    <col min="7170" max="7170" width="11.625" style="3" bestFit="1" customWidth="1"/>
    <col min="7171" max="7172" width="5.5" style="3" bestFit="1" customWidth="1"/>
    <col min="7173" max="7174" width="10.625" style="3" customWidth="1"/>
    <col min="7175" max="7175" width="13.875" style="3" bestFit="1" customWidth="1"/>
    <col min="7176" max="7177" width="5.5" style="3" bestFit="1" customWidth="1"/>
    <col min="7178" max="7179" width="10.625" style="3" customWidth="1"/>
    <col min="7180" max="7180" width="13.875" style="3" bestFit="1" customWidth="1"/>
    <col min="7181" max="7424" width="9" style="3" customWidth="1"/>
    <col min="7425" max="7425" width="2.625" style="3" customWidth="1"/>
    <col min="7426" max="7426" width="11.625" style="3" bestFit="1" customWidth="1"/>
    <col min="7427" max="7428" width="5.5" style="3" bestFit="1" customWidth="1"/>
    <col min="7429" max="7430" width="10.625" style="3" customWidth="1"/>
    <col min="7431" max="7431" width="13.875" style="3" bestFit="1" customWidth="1"/>
    <col min="7432" max="7433" width="5.5" style="3" bestFit="1" customWidth="1"/>
    <col min="7434" max="7435" width="10.625" style="3" customWidth="1"/>
    <col min="7436" max="7436" width="13.875" style="3" bestFit="1" customWidth="1"/>
    <col min="7437" max="7680" width="9" style="3" customWidth="1"/>
    <col min="7681" max="7681" width="2.625" style="3" customWidth="1"/>
    <col min="7682" max="7682" width="11.625" style="3" bestFit="1" customWidth="1"/>
    <col min="7683" max="7684" width="5.5" style="3" bestFit="1" customWidth="1"/>
    <col min="7685" max="7686" width="10.625" style="3" customWidth="1"/>
    <col min="7687" max="7687" width="13.875" style="3" bestFit="1" customWidth="1"/>
    <col min="7688" max="7689" width="5.5" style="3" bestFit="1" customWidth="1"/>
    <col min="7690" max="7691" width="10.625" style="3" customWidth="1"/>
    <col min="7692" max="7692" width="13.875" style="3" bestFit="1" customWidth="1"/>
    <col min="7693" max="7936" width="9" style="3" customWidth="1"/>
    <col min="7937" max="7937" width="2.625" style="3" customWidth="1"/>
    <col min="7938" max="7938" width="11.625" style="3" bestFit="1" customWidth="1"/>
    <col min="7939" max="7940" width="5.5" style="3" bestFit="1" customWidth="1"/>
    <col min="7941" max="7942" width="10.625" style="3" customWidth="1"/>
    <col min="7943" max="7943" width="13.875" style="3" bestFit="1" customWidth="1"/>
    <col min="7944" max="7945" width="5.5" style="3" bestFit="1" customWidth="1"/>
    <col min="7946" max="7947" width="10.625" style="3" customWidth="1"/>
    <col min="7948" max="7948" width="13.875" style="3" bestFit="1" customWidth="1"/>
    <col min="7949" max="8192" width="9" style="3" customWidth="1"/>
    <col min="8193" max="8193" width="2.625" style="3" customWidth="1"/>
    <col min="8194" max="8194" width="11.625" style="3" bestFit="1" customWidth="1"/>
    <col min="8195" max="8196" width="5.5" style="3" bestFit="1" customWidth="1"/>
    <col min="8197" max="8198" width="10.625" style="3" customWidth="1"/>
    <col min="8199" max="8199" width="13.875" style="3" bestFit="1" customWidth="1"/>
    <col min="8200" max="8201" width="5.5" style="3" bestFit="1" customWidth="1"/>
    <col min="8202" max="8203" width="10.625" style="3" customWidth="1"/>
    <col min="8204" max="8204" width="13.875" style="3" bestFit="1" customWidth="1"/>
    <col min="8205" max="8448" width="9" style="3" customWidth="1"/>
    <col min="8449" max="8449" width="2.625" style="3" customWidth="1"/>
    <col min="8450" max="8450" width="11.625" style="3" bestFit="1" customWidth="1"/>
    <col min="8451" max="8452" width="5.5" style="3" bestFit="1" customWidth="1"/>
    <col min="8453" max="8454" width="10.625" style="3" customWidth="1"/>
    <col min="8455" max="8455" width="13.875" style="3" bestFit="1" customWidth="1"/>
    <col min="8456" max="8457" width="5.5" style="3" bestFit="1" customWidth="1"/>
    <col min="8458" max="8459" width="10.625" style="3" customWidth="1"/>
    <col min="8460" max="8460" width="13.875" style="3" bestFit="1" customWidth="1"/>
    <col min="8461" max="8704" width="9" style="3" customWidth="1"/>
    <col min="8705" max="8705" width="2.625" style="3" customWidth="1"/>
    <col min="8706" max="8706" width="11.625" style="3" bestFit="1" customWidth="1"/>
    <col min="8707" max="8708" width="5.5" style="3" bestFit="1" customWidth="1"/>
    <col min="8709" max="8710" width="10.625" style="3" customWidth="1"/>
    <col min="8711" max="8711" width="13.875" style="3" bestFit="1" customWidth="1"/>
    <col min="8712" max="8713" width="5.5" style="3" bestFit="1" customWidth="1"/>
    <col min="8714" max="8715" width="10.625" style="3" customWidth="1"/>
    <col min="8716" max="8716" width="13.875" style="3" bestFit="1" customWidth="1"/>
    <col min="8717" max="8960" width="9" style="3" customWidth="1"/>
    <col min="8961" max="8961" width="2.625" style="3" customWidth="1"/>
    <col min="8962" max="8962" width="11.625" style="3" bestFit="1" customWidth="1"/>
    <col min="8963" max="8964" width="5.5" style="3" bestFit="1" customWidth="1"/>
    <col min="8965" max="8966" width="10.625" style="3" customWidth="1"/>
    <col min="8967" max="8967" width="13.875" style="3" bestFit="1" customWidth="1"/>
    <col min="8968" max="8969" width="5.5" style="3" bestFit="1" customWidth="1"/>
    <col min="8970" max="8971" width="10.625" style="3" customWidth="1"/>
    <col min="8972" max="8972" width="13.875" style="3" bestFit="1" customWidth="1"/>
    <col min="8973" max="9216" width="9" style="3" customWidth="1"/>
    <col min="9217" max="9217" width="2.625" style="3" customWidth="1"/>
    <col min="9218" max="9218" width="11.625" style="3" bestFit="1" customWidth="1"/>
    <col min="9219" max="9220" width="5.5" style="3" bestFit="1" customWidth="1"/>
    <col min="9221" max="9222" width="10.625" style="3" customWidth="1"/>
    <col min="9223" max="9223" width="13.875" style="3" bestFit="1" customWidth="1"/>
    <col min="9224" max="9225" width="5.5" style="3" bestFit="1" customWidth="1"/>
    <col min="9226" max="9227" width="10.625" style="3" customWidth="1"/>
    <col min="9228" max="9228" width="13.875" style="3" bestFit="1" customWidth="1"/>
    <col min="9229" max="9472" width="9" style="3" customWidth="1"/>
    <col min="9473" max="9473" width="2.625" style="3" customWidth="1"/>
    <col min="9474" max="9474" width="11.625" style="3" bestFit="1" customWidth="1"/>
    <col min="9475" max="9476" width="5.5" style="3" bestFit="1" customWidth="1"/>
    <col min="9477" max="9478" width="10.625" style="3" customWidth="1"/>
    <col min="9479" max="9479" width="13.875" style="3" bestFit="1" customWidth="1"/>
    <col min="9480" max="9481" width="5.5" style="3" bestFit="1" customWidth="1"/>
    <col min="9482" max="9483" width="10.625" style="3" customWidth="1"/>
    <col min="9484" max="9484" width="13.875" style="3" bestFit="1" customWidth="1"/>
    <col min="9485" max="9728" width="9" style="3" customWidth="1"/>
    <col min="9729" max="9729" width="2.625" style="3" customWidth="1"/>
    <col min="9730" max="9730" width="11.625" style="3" bestFit="1" customWidth="1"/>
    <col min="9731" max="9732" width="5.5" style="3" bestFit="1" customWidth="1"/>
    <col min="9733" max="9734" width="10.625" style="3" customWidth="1"/>
    <col min="9735" max="9735" width="13.875" style="3" bestFit="1" customWidth="1"/>
    <col min="9736" max="9737" width="5.5" style="3" bestFit="1" customWidth="1"/>
    <col min="9738" max="9739" width="10.625" style="3" customWidth="1"/>
    <col min="9740" max="9740" width="13.875" style="3" bestFit="1" customWidth="1"/>
    <col min="9741" max="9984" width="9" style="3" customWidth="1"/>
    <col min="9985" max="9985" width="2.625" style="3" customWidth="1"/>
    <col min="9986" max="9986" width="11.625" style="3" bestFit="1" customWidth="1"/>
    <col min="9987" max="9988" width="5.5" style="3" bestFit="1" customWidth="1"/>
    <col min="9989" max="9990" width="10.625" style="3" customWidth="1"/>
    <col min="9991" max="9991" width="13.875" style="3" bestFit="1" customWidth="1"/>
    <col min="9992" max="9993" width="5.5" style="3" bestFit="1" customWidth="1"/>
    <col min="9994" max="9995" width="10.625" style="3" customWidth="1"/>
    <col min="9996" max="9996" width="13.875" style="3" bestFit="1" customWidth="1"/>
    <col min="9997" max="10240" width="9" style="3" customWidth="1"/>
    <col min="10241" max="10241" width="2.625" style="3" customWidth="1"/>
    <col min="10242" max="10242" width="11.625" style="3" bestFit="1" customWidth="1"/>
    <col min="10243" max="10244" width="5.5" style="3" bestFit="1" customWidth="1"/>
    <col min="10245" max="10246" width="10.625" style="3" customWidth="1"/>
    <col min="10247" max="10247" width="13.875" style="3" bestFit="1" customWidth="1"/>
    <col min="10248" max="10249" width="5.5" style="3" bestFit="1" customWidth="1"/>
    <col min="10250" max="10251" width="10.625" style="3" customWidth="1"/>
    <col min="10252" max="10252" width="13.875" style="3" bestFit="1" customWidth="1"/>
    <col min="10253" max="10496" width="9" style="3" customWidth="1"/>
    <col min="10497" max="10497" width="2.625" style="3" customWidth="1"/>
    <col min="10498" max="10498" width="11.625" style="3" bestFit="1" customWidth="1"/>
    <col min="10499" max="10500" width="5.5" style="3" bestFit="1" customWidth="1"/>
    <col min="10501" max="10502" width="10.625" style="3" customWidth="1"/>
    <col min="10503" max="10503" width="13.875" style="3" bestFit="1" customWidth="1"/>
    <col min="10504" max="10505" width="5.5" style="3" bestFit="1" customWidth="1"/>
    <col min="10506" max="10507" width="10.625" style="3" customWidth="1"/>
    <col min="10508" max="10508" width="13.875" style="3" bestFit="1" customWidth="1"/>
    <col min="10509" max="10752" width="9" style="3" customWidth="1"/>
    <col min="10753" max="10753" width="2.625" style="3" customWidth="1"/>
    <col min="10754" max="10754" width="11.625" style="3" bestFit="1" customWidth="1"/>
    <col min="10755" max="10756" width="5.5" style="3" bestFit="1" customWidth="1"/>
    <col min="10757" max="10758" width="10.625" style="3" customWidth="1"/>
    <col min="10759" max="10759" width="13.875" style="3" bestFit="1" customWidth="1"/>
    <col min="10760" max="10761" width="5.5" style="3" bestFit="1" customWidth="1"/>
    <col min="10762" max="10763" width="10.625" style="3" customWidth="1"/>
    <col min="10764" max="10764" width="13.875" style="3" bestFit="1" customWidth="1"/>
    <col min="10765" max="11008" width="9" style="3" customWidth="1"/>
    <col min="11009" max="11009" width="2.625" style="3" customWidth="1"/>
    <col min="11010" max="11010" width="11.625" style="3" bestFit="1" customWidth="1"/>
    <col min="11011" max="11012" width="5.5" style="3" bestFit="1" customWidth="1"/>
    <col min="11013" max="11014" width="10.625" style="3" customWidth="1"/>
    <col min="11015" max="11015" width="13.875" style="3" bestFit="1" customWidth="1"/>
    <col min="11016" max="11017" width="5.5" style="3" bestFit="1" customWidth="1"/>
    <col min="11018" max="11019" width="10.625" style="3" customWidth="1"/>
    <col min="11020" max="11020" width="13.875" style="3" bestFit="1" customWidth="1"/>
    <col min="11021" max="11264" width="9" style="3" customWidth="1"/>
    <col min="11265" max="11265" width="2.625" style="3" customWidth="1"/>
    <col min="11266" max="11266" width="11.625" style="3" bestFit="1" customWidth="1"/>
    <col min="11267" max="11268" width="5.5" style="3" bestFit="1" customWidth="1"/>
    <col min="11269" max="11270" width="10.625" style="3" customWidth="1"/>
    <col min="11271" max="11271" width="13.875" style="3" bestFit="1" customWidth="1"/>
    <col min="11272" max="11273" width="5.5" style="3" bestFit="1" customWidth="1"/>
    <col min="11274" max="11275" width="10.625" style="3" customWidth="1"/>
    <col min="11276" max="11276" width="13.875" style="3" bestFit="1" customWidth="1"/>
    <col min="11277" max="11520" width="9" style="3" customWidth="1"/>
    <col min="11521" max="11521" width="2.625" style="3" customWidth="1"/>
    <col min="11522" max="11522" width="11.625" style="3" bestFit="1" customWidth="1"/>
    <col min="11523" max="11524" width="5.5" style="3" bestFit="1" customWidth="1"/>
    <col min="11525" max="11526" width="10.625" style="3" customWidth="1"/>
    <col min="11527" max="11527" width="13.875" style="3" bestFit="1" customWidth="1"/>
    <col min="11528" max="11529" width="5.5" style="3" bestFit="1" customWidth="1"/>
    <col min="11530" max="11531" width="10.625" style="3" customWidth="1"/>
    <col min="11532" max="11532" width="13.875" style="3" bestFit="1" customWidth="1"/>
    <col min="11533" max="11776" width="9" style="3" customWidth="1"/>
    <col min="11777" max="11777" width="2.625" style="3" customWidth="1"/>
    <col min="11778" max="11778" width="11.625" style="3" bestFit="1" customWidth="1"/>
    <col min="11779" max="11780" width="5.5" style="3" bestFit="1" customWidth="1"/>
    <col min="11781" max="11782" width="10.625" style="3" customWidth="1"/>
    <col min="11783" max="11783" width="13.875" style="3" bestFit="1" customWidth="1"/>
    <col min="11784" max="11785" width="5.5" style="3" bestFit="1" customWidth="1"/>
    <col min="11786" max="11787" width="10.625" style="3" customWidth="1"/>
    <col min="11788" max="11788" width="13.875" style="3" bestFit="1" customWidth="1"/>
    <col min="11789" max="12032" width="9" style="3" customWidth="1"/>
    <col min="12033" max="12033" width="2.625" style="3" customWidth="1"/>
    <col min="12034" max="12034" width="11.625" style="3" bestFit="1" customWidth="1"/>
    <col min="12035" max="12036" width="5.5" style="3" bestFit="1" customWidth="1"/>
    <col min="12037" max="12038" width="10.625" style="3" customWidth="1"/>
    <col min="12039" max="12039" width="13.875" style="3" bestFit="1" customWidth="1"/>
    <col min="12040" max="12041" width="5.5" style="3" bestFit="1" customWidth="1"/>
    <col min="12042" max="12043" width="10.625" style="3" customWidth="1"/>
    <col min="12044" max="12044" width="13.875" style="3" bestFit="1" customWidth="1"/>
    <col min="12045" max="12288" width="9" style="3" customWidth="1"/>
    <col min="12289" max="12289" width="2.625" style="3" customWidth="1"/>
    <col min="12290" max="12290" width="11.625" style="3" bestFit="1" customWidth="1"/>
    <col min="12291" max="12292" width="5.5" style="3" bestFit="1" customWidth="1"/>
    <col min="12293" max="12294" width="10.625" style="3" customWidth="1"/>
    <col min="12295" max="12295" width="13.875" style="3" bestFit="1" customWidth="1"/>
    <col min="12296" max="12297" width="5.5" style="3" bestFit="1" customWidth="1"/>
    <col min="12298" max="12299" width="10.625" style="3" customWidth="1"/>
    <col min="12300" max="12300" width="13.875" style="3" bestFit="1" customWidth="1"/>
    <col min="12301" max="12544" width="9" style="3" customWidth="1"/>
    <col min="12545" max="12545" width="2.625" style="3" customWidth="1"/>
    <col min="12546" max="12546" width="11.625" style="3" bestFit="1" customWidth="1"/>
    <col min="12547" max="12548" width="5.5" style="3" bestFit="1" customWidth="1"/>
    <col min="12549" max="12550" width="10.625" style="3" customWidth="1"/>
    <col min="12551" max="12551" width="13.875" style="3" bestFit="1" customWidth="1"/>
    <col min="12552" max="12553" width="5.5" style="3" bestFit="1" customWidth="1"/>
    <col min="12554" max="12555" width="10.625" style="3" customWidth="1"/>
    <col min="12556" max="12556" width="13.875" style="3" bestFit="1" customWidth="1"/>
    <col min="12557" max="12800" width="9" style="3" customWidth="1"/>
    <col min="12801" max="12801" width="2.625" style="3" customWidth="1"/>
    <col min="12802" max="12802" width="11.625" style="3" bestFit="1" customWidth="1"/>
    <col min="12803" max="12804" width="5.5" style="3" bestFit="1" customWidth="1"/>
    <col min="12805" max="12806" width="10.625" style="3" customWidth="1"/>
    <col min="12807" max="12807" width="13.875" style="3" bestFit="1" customWidth="1"/>
    <col min="12808" max="12809" width="5.5" style="3" bestFit="1" customWidth="1"/>
    <col min="12810" max="12811" width="10.625" style="3" customWidth="1"/>
    <col min="12812" max="12812" width="13.875" style="3" bestFit="1" customWidth="1"/>
    <col min="12813" max="13056" width="9" style="3" customWidth="1"/>
    <col min="13057" max="13057" width="2.625" style="3" customWidth="1"/>
    <col min="13058" max="13058" width="11.625" style="3" bestFit="1" customWidth="1"/>
    <col min="13059" max="13060" width="5.5" style="3" bestFit="1" customWidth="1"/>
    <col min="13061" max="13062" width="10.625" style="3" customWidth="1"/>
    <col min="13063" max="13063" width="13.875" style="3" bestFit="1" customWidth="1"/>
    <col min="13064" max="13065" width="5.5" style="3" bestFit="1" customWidth="1"/>
    <col min="13066" max="13067" width="10.625" style="3" customWidth="1"/>
    <col min="13068" max="13068" width="13.875" style="3" bestFit="1" customWidth="1"/>
    <col min="13069" max="13312" width="9" style="3" customWidth="1"/>
    <col min="13313" max="13313" width="2.625" style="3" customWidth="1"/>
    <col min="13314" max="13314" width="11.625" style="3" bestFit="1" customWidth="1"/>
    <col min="13315" max="13316" width="5.5" style="3" bestFit="1" customWidth="1"/>
    <col min="13317" max="13318" width="10.625" style="3" customWidth="1"/>
    <col min="13319" max="13319" width="13.875" style="3" bestFit="1" customWidth="1"/>
    <col min="13320" max="13321" width="5.5" style="3" bestFit="1" customWidth="1"/>
    <col min="13322" max="13323" width="10.625" style="3" customWidth="1"/>
    <col min="13324" max="13324" width="13.875" style="3" bestFit="1" customWidth="1"/>
    <col min="13325" max="13568" width="9" style="3" customWidth="1"/>
    <col min="13569" max="13569" width="2.625" style="3" customWidth="1"/>
    <col min="13570" max="13570" width="11.625" style="3" bestFit="1" customWidth="1"/>
    <col min="13571" max="13572" width="5.5" style="3" bestFit="1" customWidth="1"/>
    <col min="13573" max="13574" width="10.625" style="3" customWidth="1"/>
    <col min="13575" max="13575" width="13.875" style="3" bestFit="1" customWidth="1"/>
    <col min="13576" max="13577" width="5.5" style="3" bestFit="1" customWidth="1"/>
    <col min="13578" max="13579" width="10.625" style="3" customWidth="1"/>
    <col min="13580" max="13580" width="13.875" style="3" bestFit="1" customWidth="1"/>
    <col min="13581" max="13824" width="9" style="3" customWidth="1"/>
    <col min="13825" max="13825" width="2.625" style="3" customWidth="1"/>
    <col min="13826" max="13826" width="11.625" style="3" bestFit="1" customWidth="1"/>
    <col min="13827" max="13828" width="5.5" style="3" bestFit="1" customWidth="1"/>
    <col min="13829" max="13830" width="10.625" style="3" customWidth="1"/>
    <col min="13831" max="13831" width="13.875" style="3" bestFit="1" customWidth="1"/>
    <col min="13832" max="13833" width="5.5" style="3" bestFit="1" customWidth="1"/>
    <col min="13834" max="13835" width="10.625" style="3" customWidth="1"/>
    <col min="13836" max="13836" width="13.875" style="3" bestFit="1" customWidth="1"/>
    <col min="13837" max="14080" width="9" style="3" customWidth="1"/>
    <col min="14081" max="14081" width="2.625" style="3" customWidth="1"/>
    <col min="14082" max="14082" width="11.625" style="3" bestFit="1" customWidth="1"/>
    <col min="14083" max="14084" width="5.5" style="3" bestFit="1" customWidth="1"/>
    <col min="14085" max="14086" width="10.625" style="3" customWidth="1"/>
    <col min="14087" max="14087" width="13.875" style="3" bestFit="1" customWidth="1"/>
    <col min="14088" max="14089" width="5.5" style="3" bestFit="1" customWidth="1"/>
    <col min="14090" max="14091" width="10.625" style="3" customWidth="1"/>
    <col min="14092" max="14092" width="13.875" style="3" bestFit="1" customWidth="1"/>
    <col min="14093" max="14336" width="9" style="3" customWidth="1"/>
    <col min="14337" max="14337" width="2.625" style="3" customWidth="1"/>
    <col min="14338" max="14338" width="11.625" style="3" bestFit="1" customWidth="1"/>
    <col min="14339" max="14340" width="5.5" style="3" bestFit="1" customWidth="1"/>
    <col min="14341" max="14342" width="10.625" style="3" customWidth="1"/>
    <col min="14343" max="14343" width="13.875" style="3" bestFit="1" customWidth="1"/>
    <col min="14344" max="14345" width="5.5" style="3" bestFit="1" customWidth="1"/>
    <col min="14346" max="14347" width="10.625" style="3" customWidth="1"/>
    <col min="14348" max="14348" width="13.875" style="3" bestFit="1" customWidth="1"/>
    <col min="14349" max="14592" width="9" style="3" customWidth="1"/>
    <col min="14593" max="14593" width="2.625" style="3" customWidth="1"/>
    <col min="14594" max="14594" width="11.625" style="3" bestFit="1" customWidth="1"/>
    <col min="14595" max="14596" width="5.5" style="3" bestFit="1" customWidth="1"/>
    <col min="14597" max="14598" width="10.625" style="3" customWidth="1"/>
    <col min="14599" max="14599" width="13.875" style="3" bestFit="1" customWidth="1"/>
    <col min="14600" max="14601" width="5.5" style="3" bestFit="1" customWidth="1"/>
    <col min="14602" max="14603" width="10.625" style="3" customWidth="1"/>
    <col min="14604" max="14604" width="13.875" style="3" bestFit="1" customWidth="1"/>
    <col min="14605" max="14848" width="9" style="3" customWidth="1"/>
    <col min="14849" max="14849" width="2.625" style="3" customWidth="1"/>
    <col min="14850" max="14850" width="11.625" style="3" bestFit="1" customWidth="1"/>
    <col min="14851" max="14852" width="5.5" style="3" bestFit="1" customWidth="1"/>
    <col min="14853" max="14854" width="10.625" style="3" customWidth="1"/>
    <col min="14855" max="14855" width="13.875" style="3" bestFit="1" customWidth="1"/>
    <col min="14856" max="14857" width="5.5" style="3" bestFit="1" customWidth="1"/>
    <col min="14858" max="14859" width="10.625" style="3" customWidth="1"/>
    <col min="14860" max="14860" width="13.875" style="3" bestFit="1" customWidth="1"/>
    <col min="14861" max="15104" width="9" style="3" customWidth="1"/>
    <col min="15105" max="15105" width="2.625" style="3" customWidth="1"/>
    <col min="15106" max="15106" width="11.625" style="3" bestFit="1" customWidth="1"/>
    <col min="15107" max="15108" width="5.5" style="3" bestFit="1" customWidth="1"/>
    <col min="15109" max="15110" width="10.625" style="3" customWidth="1"/>
    <col min="15111" max="15111" width="13.875" style="3" bestFit="1" customWidth="1"/>
    <col min="15112" max="15113" width="5.5" style="3" bestFit="1" customWidth="1"/>
    <col min="15114" max="15115" width="10.625" style="3" customWidth="1"/>
    <col min="15116" max="15116" width="13.875" style="3" bestFit="1" customWidth="1"/>
    <col min="15117" max="15360" width="9" style="3" customWidth="1"/>
    <col min="15361" max="15361" width="2.625" style="3" customWidth="1"/>
    <col min="15362" max="15362" width="11.625" style="3" bestFit="1" customWidth="1"/>
    <col min="15363" max="15364" width="5.5" style="3" bestFit="1" customWidth="1"/>
    <col min="15365" max="15366" width="10.625" style="3" customWidth="1"/>
    <col min="15367" max="15367" width="13.875" style="3" bestFit="1" customWidth="1"/>
    <col min="15368" max="15369" width="5.5" style="3" bestFit="1" customWidth="1"/>
    <col min="15370" max="15371" width="10.625" style="3" customWidth="1"/>
    <col min="15372" max="15372" width="13.875" style="3" bestFit="1" customWidth="1"/>
    <col min="15373" max="15616" width="9" style="3" customWidth="1"/>
    <col min="15617" max="15617" width="2.625" style="3" customWidth="1"/>
    <col min="15618" max="15618" width="11.625" style="3" bestFit="1" customWidth="1"/>
    <col min="15619" max="15620" width="5.5" style="3" bestFit="1" customWidth="1"/>
    <col min="15621" max="15622" width="10.625" style="3" customWidth="1"/>
    <col min="15623" max="15623" width="13.875" style="3" bestFit="1" customWidth="1"/>
    <col min="15624" max="15625" width="5.5" style="3" bestFit="1" customWidth="1"/>
    <col min="15626" max="15627" width="10.625" style="3" customWidth="1"/>
    <col min="15628" max="15628" width="13.875" style="3" bestFit="1" customWidth="1"/>
    <col min="15629" max="15872" width="9" style="3" customWidth="1"/>
    <col min="15873" max="15873" width="2.625" style="3" customWidth="1"/>
    <col min="15874" max="15874" width="11.625" style="3" bestFit="1" customWidth="1"/>
    <col min="15875" max="15876" width="5.5" style="3" bestFit="1" customWidth="1"/>
    <col min="15877" max="15878" width="10.625" style="3" customWidth="1"/>
    <col min="15879" max="15879" width="13.875" style="3" bestFit="1" customWidth="1"/>
    <col min="15880" max="15881" width="5.5" style="3" bestFit="1" customWidth="1"/>
    <col min="15882" max="15883" width="10.625" style="3" customWidth="1"/>
    <col min="15884" max="15884" width="13.875" style="3" bestFit="1" customWidth="1"/>
    <col min="15885" max="16128" width="9" style="3" customWidth="1"/>
    <col min="16129" max="16129" width="2.625" style="3" customWidth="1"/>
    <col min="16130" max="16130" width="11.625" style="3" bestFit="1" customWidth="1"/>
    <col min="16131" max="16132" width="5.5" style="3" bestFit="1" customWidth="1"/>
    <col min="16133" max="16134" width="10.625" style="3" customWidth="1"/>
    <col min="16135" max="16135" width="13.875" style="3" bestFit="1" customWidth="1"/>
    <col min="16136" max="16137" width="5.5" style="3" bestFit="1" customWidth="1"/>
    <col min="16138" max="16139" width="10.625" style="3" customWidth="1"/>
    <col min="16140" max="16140" width="13.875" style="3" bestFit="1" customWidth="1"/>
    <col min="16141" max="16384" width="9" style="3" customWidth="1"/>
  </cols>
  <sheetData>
    <row r="1" spans="1:12" ht="24.95" customHeight="1">
      <c r="A1" s="21" t="s">
        <v>329</v>
      </c>
      <c r="C1" s="24"/>
      <c r="D1" s="24"/>
      <c r="E1" s="24"/>
      <c r="F1" s="27"/>
    </row>
    <row r="2" spans="1:12" s="4" customFormat="1" ht="15" customHeight="1">
      <c r="A2" s="4"/>
      <c r="B2" s="22"/>
      <c r="C2" s="22"/>
      <c r="D2" s="22"/>
      <c r="E2" s="22"/>
      <c r="F2" s="4"/>
      <c r="G2" s="4"/>
      <c r="H2" s="22"/>
      <c r="I2" s="22"/>
      <c r="J2" s="22"/>
      <c r="K2" s="4"/>
      <c r="L2" s="4"/>
    </row>
    <row r="3" spans="1:12" s="4" customFormat="1" ht="18" customHeight="1">
      <c r="A3" s="4"/>
      <c r="B3" s="8" t="s">
        <v>328</v>
      </c>
      <c r="C3" s="8" t="s">
        <v>180</v>
      </c>
      <c r="D3" s="8"/>
      <c r="E3" s="8"/>
      <c r="F3" s="8"/>
      <c r="G3" s="8"/>
      <c r="H3" s="8" t="s">
        <v>326</v>
      </c>
      <c r="I3" s="8"/>
      <c r="J3" s="8"/>
      <c r="K3" s="8"/>
      <c r="L3" s="8"/>
    </row>
    <row r="4" spans="1:12" s="4" customFormat="1" ht="30" customHeight="1">
      <c r="A4" s="4"/>
      <c r="B4" s="8"/>
      <c r="C4" s="17" t="s">
        <v>30</v>
      </c>
      <c r="D4" s="8" t="s">
        <v>136</v>
      </c>
      <c r="E4" s="17" t="s">
        <v>325</v>
      </c>
      <c r="F4" s="8" t="s">
        <v>324</v>
      </c>
      <c r="G4" s="8"/>
      <c r="H4" s="17" t="s">
        <v>30</v>
      </c>
      <c r="I4" s="8" t="s">
        <v>136</v>
      </c>
      <c r="J4" s="17" t="s">
        <v>325</v>
      </c>
      <c r="K4" s="8" t="s">
        <v>324</v>
      </c>
      <c r="L4" s="8"/>
    </row>
    <row r="5" spans="1:12" s="4" customFormat="1" ht="50.1" customHeight="1">
      <c r="A5" s="4"/>
      <c r="B5" s="17" t="s">
        <v>323</v>
      </c>
      <c r="C5" s="25">
        <v>2</v>
      </c>
      <c r="D5" s="25">
        <v>2</v>
      </c>
      <c r="E5" s="26">
        <f>D5/11</f>
        <v>0.18181818181818182</v>
      </c>
      <c r="F5" s="28" t="s">
        <v>322</v>
      </c>
      <c r="G5" s="30" t="s">
        <v>60</v>
      </c>
      <c r="H5" s="25">
        <v>1</v>
      </c>
      <c r="I5" s="25">
        <v>1</v>
      </c>
      <c r="J5" s="26">
        <f t="shared" ref="J5:J11" si="0">I5/6</f>
        <v>0.16666666666666666</v>
      </c>
      <c r="K5" s="32" t="s">
        <v>317</v>
      </c>
      <c r="L5" s="34" t="s">
        <v>321</v>
      </c>
    </row>
    <row r="6" spans="1:12" s="4" customFormat="1" ht="75" customHeight="1">
      <c r="A6" s="4"/>
      <c r="B6" s="17" t="s">
        <v>320</v>
      </c>
      <c r="C6" s="25">
        <v>3</v>
      </c>
      <c r="D6" s="25">
        <v>5</v>
      </c>
      <c r="E6" s="26">
        <f t="shared" ref="E6:E11" si="1">D6/12</f>
        <v>0.41666666666666669</v>
      </c>
      <c r="F6" s="28" t="s">
        <v>298</v>
      </c>
      <c r="G6" s="30" t="s">
        <v>318</v>
      </c>
      <c r="H6" s="25">
        <v>1</v>
      </c>
      <c r="I6" s="25">
        <v>2</v>
      </c>
      <c r="J6" s="26">
        <f t="shared" si="0"/>
        <v>0.33333333333333331</v>
      </c>
      <c r="K6" s="32" t="s">
        <v>317</v>
      </c>
      <c r="L6" s="34" t="s">
        <v>316</v>
      </c>
    </row>
    <row r="7" spans="1:12" s="4" customFormat="1" ht="50.1" customHeight="1">
      <c r="A7" s="4"/>
      <c r="B7" s="17" t="s">
        <v>263</v>
      </c>
      <c r="C7" s="25">
        <v>2</v>
      </c>
      <c r="D7" s="25">
        <v>7</v>
      </c>
      <c r="E7" s="26">
        <f t="shared" si="1"/>
        <v>0.58333333333333337</v>
      </c>
      <c r="F7" s="28" t="s">
        <v>314</v>
      </c>
      <c r="G7" s="30" t="s">
        <v>313</v>
      </c>
      <c r="H7" s="25">
        <v>0</v>
      </c>
      <c r="I7" s="25">
        <v>2</v>
      </c>
      <c r="J7" s="26">
        <f t="shared" si="0"/>
        <v>0.33333333333333331</v>
      </c>
      <c r="K7" s="32"/>
      <c r="L7" s="31"/>
    </row>
    <row r="8" spans="1:12" s="4" customFormat="1" ht="99.95" customHeight="1">
      <c r="A8" s="4"/>
      <c r="B8" s="17" t="s">
        <v>297</v>
      </c>
      <c r="C8" s="25">
        <v>5</v>
      </c>
      <c r="D8" s="25">
        <v>12</v>
      </c>
      <c r="E8" s="26">
        <f t="shared" si="1"/>
        <v>1</v>
      </c>
      <c r="F8" s="28" t="s">
        <v>144</v>
      </c>
      <c r="G8" s="30" t="s">
        <v>312</v>
      </c>
      <c r="H8" s="25">
        <v>0</v>
      </c>
      <c r="I8" s="25">
        <v>2</v>
      </c>
      <c r="J8" s="26">
        <f t="shared" si="0"/>
        <v>0.33333333333333331</v>
      </c>
      <c r="K8" s="32"/>
      <c r="L8" s="31"/>
    </row>
    <row r="9" spans="1:12" s="4" customFormat="1" ht="45" customHeight="1">
      <c r="A9" s="4"/>
      <c r="B9" s="17" t="s">
        <v>295</v>
      </c>
      <c r="C9" s="25">
        <v>0</v>
      </c>
      <c r="D9" s="25">
        <v>12</v>
      </c>
      <c r="E9" s="26">
        <f t="shared" si="1"/>
        <v>1</v>
      </c>
      <c r="F9" s="29"/>
      <c r="G9" s="31"/>
      <c r="H9" s="25">
        <v>3</v>
      </c>
      <c r="I9" s="25">
        <v>5</v>
      </c>
      <c r="J9" s="26">
        <f t="shared" si="0"/>
        <v>0.83333333333333337</v>
      </c>
      <c r="K9" s="28" t="s">
        <v>311</v>
      </c>
      <c r="L9" s="30" t="s">
        <v>256</v>
      </c>
    </row>
    <row r="10" spans="1:12" s="4" customFormat="1" ht="24.95" customHeight="1">
      <c r="A10" s="4"/>
      <c r="B10" s="17" t="s">
        <v>309</v>
      </c>
      <c r="C10" s="25">
        <v>0</v>
      </c>
      <c r="D10" s="25">
        <v>12</v>
      </c>
      <c r="E10" s="26">
        <f t="shared" si="1"/>
        <v>1</v>
      </c>
      <c r="F10" s="29"/>
      <c r="G10" s="31"/>
      <c r="H10" s="25">
        <v>1</v>
      </c>
      <c r="I10" s="25">
        <v>6</v>
      </c>
      <c r="J10" s="26">
        <f t="shared" si="0"/>
        <v>1</v>
      </c>
      <c r="K10" s="32" t="s">
        <v>139</v>
      </c>
      <c r="L10" s="31" t="s">
        <v>203</v>
      </c>
    </row>
    <row r="11" spans="1:12" s="4" customFormat="1" ht="24.95" customHeight="1">
      <c r="A11" s="4"/>
      <c r="B11" s="17" t="s">
        <v>307</v>
      </c>
      <c r="C11" s="25">
        <v>0</v>
      </c>
      <c r="D11" s="25">
        <v>12</v>
      </c>
      <c r="E11" s="26">
        <f t="shared" si="1"/>
        <v>1</v>
      </c>
      <c r="F11" s="29"/>
      <c r="G11" s="31"/>
      <c r="H11" s="25">
        <v>0</v>
      </c>
      <c r="I11" s="25">
        <v>6</v>
      </c>
      <c r="J11" s="26">
        <f t="shared" si="0"/>
        <v>1</v>
      </c>
      <c r="K11" s="33"/>
      <c r="L11" s="31"/>
    </row>
    <row r="12" spans="1:12" s="4" customFormat="1" ht="15" customHeight="1">
      <c r="A12" s="4"/>
      <c r="B12" s="22"/>
      <c r="C12" s="22"/>
      <c r="D12" s="22"/>
      <c r="E12" s="22"/>
      <c r="F12" s="4"/>
      <c r="G12" s="4"/>
      <c r="H12" s="22"/>
      <c r="I12" s="22"/>
      <c r="J12" s="22"/>
      <c r="K12" s="23"/>
      <c r="L12" s="4"/>
    </row>
    <row r="13" spans="1:12" s="4" customFormat="1" ht="15" customHeight="1">
      <c r="A13" s="4"/>
      <c r="B13" s="4" t="s">
        <v>292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4" customFormat="1" ht="15" customHeight="1">
      <c r="A14" s="4"/>
      <c r="B14" s="23" t="s">
        <v>306</v>
      </c>
      <c r="C14" s="22"/>
      <c r="D14" s="22"/>
      <c r="E14" s="22"/>
      <c r="F14" s="4"/>
      <c r="G14" s="4"/>
      <c r="H14" s="22"/>
      <c r="I14" s="22"/>
      <c r="J14" s="22"/>
      <c r="K14" s="4"/>
      <c r="L14" s="4"/>
    </row>
    <row r="15" spans="1:12" s="4" customFormat="1">
      <c r="A15" s="4"/>
      <c r="B15" s="22"/>
      <c r="C15" s="22"/>
      <c r="D15" s="22"/>
      <c r="E15" s="22"/>
      <c r="F15" s="4"/>
      <c r="G15" s="4"/>
      <c r="H15" s="22"/>
      <c r="I15" s="22"/>
      <c r="J15" s="22"/>
      <c r="K15" s="4"/>
      <c r="L15" s="4"/>
    </row>
    <row r="16" spans="1:12" s="4" customFormat="1">
      <c r="A16" s="4"/>
      <c r="B16" s="22"/>
      <c r="C16" s="22"/>
      <c r="D16" s="22"/>
      <c r="E16" s="22"/>
      <c r="F16" s="4"/>
      <c r="G16" s="4"/>
      <c r="H16" s="22"/>
      <c r="I16" s="22"/>
      <c r="J16" s="22"/>
      <c r="K16" s="4"/>
      <c r="L16" s="4"/>
    </row>
    <row r="17" spans="2:10" s="4" customFormat="1">
      <c r="B17" s="22"/>
      <c r="C17" s="22"/>
      <c r="D17" s="22"/>
      <c r="E17" s="22"/>
      <c r="F17" s="4"/>
      <c r="G17" s="4"/>
      <c r="H17" s="22"/>
      <c r="I17" s="22"/>
      <c r="J17" s="22"/>
    </row>
    <row r="18" spans="2:10" s="4" customFormat="1">
      <c r="B18" s="22"/>
      <c r="C18" s="22"/>
      <c r="D18" s="22"/>
      <c r="E18" s="22"/>
      <c r="F18" s="4"/>
      <c r="G18" s="4"/>
      <c r="H18" s="22"/>
      <c r="I18" s="22"/>
      <c r="J18" s="22"/>
    </row>
    <row r="19" spans="2:10" s="4" customFormat="1">
      <c r="B19" s="22"/>
      <c r="C19" s="22"/>
      <c r="D19" s="22"/>
      <c r="E19" s="22"/>
      <c r="F19" s="4"/>
      <c r="G19" s="4"/>
      <c r="H19" s="22"/>
      <c r="I19" s="22"/>
      <c r="J19" s="22"/>
    </row>
  </sheetData>
  <customSheetViews>
    <customSheetView guid="{96B612BC-8806-E444-88B1-4DCF179A7E6B}" scale="80" fitToPage="1" view="pageBreakPreview">
      <selection activeCell="S12" sqref="S12"/>
      <pageMargins left="0.75" right="0.75" top="1" bottom="1" header="0.51200000000000001" footer="0.51200000000000001"/>
      <pageSetup paperSize="9" r:id="rId1"/>
      <headerFooter alignWithMargins="0"/>
    </customSheetView>
    <customSheetView guid="{B4467869-544B-F34B-8EAA-E7B763936B8A}" scale="80" showPageBreaks="1" fitToPage="1" view="pageBreakPreview">
      <selection activeCell="S12" sqref="S12"/>
      <pageMargins left="0.75" right="0.75" top="1" bottom="1" header="0.51200000000000001" footer="0.51200000000000001"/>
      <pageSetup paperSize="9" r:id="rId2"/>
      <headerFooter alignWithMargins="0"/>
    </customSheetView>
    <customSheetView guid="{0116BDBE-C64C-CA4E-A373-1515DB40E62B}" scale="80" showPageBreaks="1" fitToPage="1" view="pageBreakPreview">
      <selection activeCell="S12" sqref="S12"/>
      <pageMargins left="0.75" right="0.75" top="1" bottom="1" header="0.51200000000000001" footer="0.51200000000000001"/>
      <pageSetup paperSize="9" r:id="rId3"/>
      <headerFooter alignWithMargins="0"/>
    </customSheetView>
    <customSheetView guid="{A4EF9216-9E19-9545-97B0-FE2A34D0F987}" scale="80" fitToPage="1" view="pageBreakPreview">
      <selection activeCell="S12" sqref="S12"/>
      <pageMargins left="0.75" right="0.75" top="1" bottom="1" header="0.51200000000000001" footer="0.51200000000000001"/>
      <pageSetup paperSize="9" r:id="rId4"/>
      <headerFooter alignWithMargins="0"/>
    </customSheetView>
    <customSheetView guid="{A5BCBE8B-D631-DC4D-AC12-4A7C26D032E3}" scale="80" fitToPage="1" view="pageBreakPreview">
      <selection activeCell="S12" sqref="S12"/>
      <pageMargins left="0.75" right="0.75" top="1" bottom="1" header="0.51200000000000001" footer="0.51200000000000001"/>
      <pageSetup paperSize="9" r:id="rId5"/>
      <headerFooter alignWithMargins="0"/>
    </customSheetView>
    <customSheetView guid="{B0DB08DD-A51A-7B4D-90C7-D6001A363E20}" scale="80" fitToPage="1" view="pageBreakPreview">
      <selection activeCell="S12" sqref="S12"/>
      <pageMargins left="0.75" right="0.75" top="1" bottom="1" header="0.51200000000000001" footer="0.51200000000000001"/>
      <pageSetup paperSize="9" r:id="rId6"/>
      <headerFooter alignWithMargins="0"/>
    </customSheetView>
    <customSheetView guid="{3921EBAD-0C40-4043-BD12-92945C85681F}" scale="80" fitToPage="1" view="pageBreakPreview">
      <selection activeCell="S12" sqref="S12"/>
      <pageMargins left="0.75" right="0.75" top="1" bottom="1" header="0.51200000000000001" footer="0.51200000000000001"/>
      <pageSetup paperSize="9" r:id="rId7"/>
      <headerFooter alignWithMargins="0"/>
    </customSheetView>
    <customSheetView guid="{010BA514-F8E5-F44B-9408-73D0BAF03220}" scale="80" fitToPage="1" view="pageBreakPreview">
      <selection activeCell="S12" sqref="S12"/>
      <pageMargins left="0.75" right="0.75" top="1" bottom="1" header="0.51200000000000001" footer="0.51200000000000001"/>
      <pageSetup paperSize="9" r:id="rId8"/>
      <headerFooter alignWithMargins="0"/>
    </customSheetView>
    <customSheetView guid="{4B7C6462-01AD-C24A-BE5A-370058683597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9"/>
      <headerFooter alignWithMargins="0"/>
    </customSheetView>
    <customSheetView guid="{BED36000-7DE8-C64D-9753-50381AC4E376}" scale="80" showPageBreaks="1" fitToPage="1" view="pageBreakPreview" topLeftCell="A8">
      <selection activeCell="S12" sqref="S12"/>
      <pageMargins left="0.75" right="0.75" top="1" bottom="1" header="0.51200000000000001" footer="0.51200000000000001"/>
      <pageSetup paperSize="9" r:id="rId10"/>
      <headerFooter alignWithMargins="0"/>
    </customSheetView>
    <customSheetView guid="{EDCFDF64-6C70-AA4F-8600-46A2DC214C55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11"/>
      <headerFooter alignWithMargins="0"/>
    </customSheetView>
    <customSheetView guid="{1E50F6C9-5C17-0441-AFE8-085841FC9038}" scale="80" showPageBreaks="1" fitToPage="1" view="pageBreakPreview">
      <selection activeCell="S12" sqref="S12"/>
      <pageMargins left="0.75" right="0.75" top="1" bottom="1" header="0.51200000000000001" footer="0.51200000000000001"/>
      <pageSetup paperSize="9" r:id="rId12"/>
      <headerFooter alignWithMargins="0"/>
    </customSheetView>
    <customSheetView guid="{68BA17B9-516F-7340-B926-33A1D6C8EC6E}" scale="80" fitToPage="1" view="pageBreakPreview">
      <selection activeCell="S12" sqref="S12"/>
      <pageMargins left="0.75" right="0.75" top="1" bottom="1" header="0.51200000000000001" footer="0.51200000000000001"/>
      <pageSetup paperSize="9" r:id="rId13"/>
      <headerFooter alignWithMargins="0"/>
    </customSheetView>
    <customSheetView guid="{6215127C-1D1E-3A4D-A947-13022DFEFE8A}" scale="80" showPageBreaks="1" fitToPage="1" view="pageBreakPreview">
      <selection activeCell="S12" sqref="S12"/>
      <pageMargins left="0.75" right="0.75" top="1" bottom="1" header="0.51200000000000001" footer="0.51200000000000001"/>
      <pageSetup paperSize="9" r:id="rId14"/>
      <headerFooter alignWithMargins="0"/>
    </customSheetView>
    <customSheetView guid="{962BC72F-66F5-194B-A345-86E7D742C92C}" scale="80" fitToPage="1" view="pageBreakPreview">
      <selection activeCell="S12" sqref="S12"/>
      <pageMargins left="0.75" right="0.75" top="1" bottom="1" header="0.51200000000000001" footer="0.51200000000000001"/>
      <pageSetup paperSize="9" r:id="rId15"/>
      <headerFooter alignWithMargins="0"/>
    </customSheetView>
    <customSheetView guid="{735208AB-3557-B847-80E8-E799B4E2B870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16"/>
      <headerFooter alignWithMargins="0"/>
    </customSheetView>
    <customSheetView guid="{8E6A6611-11AB-764B-8BD1-FAD2BA1D0124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17"/>
      <headerFooter alignWithMargins="0"/>
    </customSheetView>
    <customSheetView guid="{FDC56B3F-AA0D-EC42-BCB9-5304CA97DB50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18"/>
      <headerFooter alignWithMargins="0"/>
    </customSheetView>
    <customSheetView guid="{DBC3C8D2-A4DE-0E47-93C6-778332A94AA0}" scale="80" fitToPage="1" view="pageBreakPreview" topLeftCell="A8">
      <selection activeCell="S12" sqref="S12"/>
      <pageMargins left="0.75" right="0.75" top="1" bottom="1" header="0.51200000000000001" footer="0.51200000000000001"/>
      <pageSetup paperSize="9" r:id="rId19"/>
      <headerFooter alignWithMargins="0"/>
    </customSheetView>
    <customSheetView guid="{62034473-0D23-6445-BA68-8B98B56D2740}" scale="80" showPageBreaks="1" fitToPage="1" view="pageBreakPreview" topLeftCell="A8">
      <selection activeCell="S12" sqref="S12"/>
      <pageMargins left="0.75" right="0.75" top="1" bottom="1" header="0.51200000000000001" footer="0.51200000000000001"/>
      <pageSetup paperSize="9" r:id="rId20"/>
      <headerFooter alignWithMargins="0"/>
    </customSheetView>
    <customSheetView guid="{4E2FE851-0210-CB4B-AFD2-F74D01C675E1}" scale="80" fitToPage="1" view="pageBreakPreview">
      <selection activeCell="P6" sqref="P6"/>
      <pageMargins left="0.75" right="0.75" top="1" bottom="1" header="0.51200000000000001" footer="0.51200000000000001"/>
      <pageSetup paperSize="9" r:id="rId21"/>
      <headerFooter alignWithMargins="0"/>
    </customSheetView>
  </customSheetViews>
  <mergeCells count="5">
    <mergeCell ref="C3:G3"/>
    <mergeCell ref="H3:L3"/>
    <mergeCell ref="F4:G4"/>
    <mergeCell ref="K4:L4"/>
    <mergeCell ref="B3:B4"/>
  </mergeCells>
  <phoneticPr fontId="30"/>
  <pageMargins left="0.75" right="0.75" top="1" bottom="1" header="0.51200000000000001" footer="0.51200000000000001"/>
  <pageSetup paperSize="9" scale="73" fitToWidth="1" fitToHeight="1" usePrinterDefaults="1" r:id="rId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N79"/>
  <sheetViews>
    <sheetView view="pageBreakPreview" topLeftCell="B1" zoomScale="80" zoomScaleSheetLayoutView="80" workbookViewId="0">
      <selection activeCell="B17" sqref="B17"/>
    </sheetView>
  </sheetViews>
  <sheetFormatPr defaultRowHeight="13.2"/>
  <cols>
    <col min="1" max="1" width="2.625" style="1" customWidth="1"/>
    <col min="2" max="2" width="12.625" style="1" customWidth="1"/>
    <col min="3" max="12" width="8.625" style="1" customWidth="1"/>
    <col min="13" max="13" width="1.625" style="1" customWidth="1"/>
    <col min="14" max="256" width="9" style="1" customWidth="1"/>
    <col min="257" max="257" width="2.625" style="1" customWidth="1"/>
    <col min="258" max="258" width="9.5" style="1" bestFit="1" customWidth="1"/>
    <col min="259" max="267" width="6.625" style="1" customWidth="1"/>
    <col min="268" max="268" width="8.625" style="1" customWidth="1"/>
    <col min="269" max="269" width="1.625" style="1" customWidth="1"/>
    <col min="270" max="512" width="9" style="1" customWidth="1"/>
    <col min="513" max="513" width="2.625" style="1" customWidth="1"/>
    <col min="514" max="514" width="9.5" style="1" bestFit="1" customWidth="1"/>
    <col min="515" max="523" width="6.625" style="1" customWidth="1"/>
    <col min="524" max="524" width="8.625" style="1" customWidth="1"/>
    <col min="525" max="525" width="1.625" style="1" customWidth="1"/>
    <col min="526" max="768" width="9" style="1" customWidth="1"/>
    <col min="769" max="769" width="2.625" style="1" customWidth="1"/>
    <col min="770" max="770" width="9.5" style="1" bestFit="1" customWidth="1"/>
    <col min="771" max="779" width="6.625" style="1" customWidth="1"/>
    <col min="780" max="780" width="8.625" style="1" customWidth="1"/>
    <col min="781" max="781" width="1.625" style="1" customWidth="1"/>
    <col min="782" max="1024" width="9" style="1" customWidth="1"/>
    <col min="1025" max="1025" width="2.625" style="1" customWidth="1"/>
    <col min="1026" max="1026" width="9.5" style="1" bestFit="1" customWidth="1"/>
    <col min="1027" max="1035" width="6.625" style="1" customWidth="1"/>
    <col min="1036" max="1036" width="8.625" style="1" customWidth="1"/>
    <col min="1037" max="1037" width="1.625" style="1" customWidth="1"/>
    <col min="1038" max="1280" width="9" style="1" customWidth="1"/>
    <col min="1281" max="1281" width="2.625" style="1" customWidth="1"/>
    <col min="1282" max="1282" width="9.5" style="1" bestFit="1" customWidth="1"/>
    <col min="1283" max="1291" width="6.625" style="1" customWidth="1"/>
    <col min="1292" max="1292" width="8.625" style="1" customWidth="1"/>
    <col min="1293" max="1293" width="1.625" style="1" customWidth="1"/>
    <col min="1294" max="1536" width="9" style="1" customWidth="1"/>
    <col min="1537" max="1537" width="2.625" style="1" customWidth="1"/>
    <col min="1538" max="1538" width="9.5" style="1" bestFit="1" customWidth="1"/>
    <col min="1539" max="1547" width="6.625" style="1" customWidth="1"/>
    <col min="1548" max="1548" width="8.625" style="1" customWidth="1"/>
    <col min="1549" max="1549" width="1.625" style="1" customWidth="1"/>
    <col min="1550" max="1792" width="9" style="1" customWidth="1"/>
    <col min="1793" max="1793" width="2.625" style="1" customWidth="1"/>
    <col min="1794" max="1794" width="9.5" style="1" bestFit="1" customWidth="1"/>
    <col min="1795" max="1803" width="6.625" style="1" customWidth="1"/>
    <col min="1804" max="1804" width="8.625" style="1" customWidth="1"/>
    <col min="1805" max="1805" width="1.625" style="1" customWidth="1"/>
    <col min="1806" max="2048" width="9" style="1" customWidth="1"/>
    <col min="2049" max="2049" width="2.625" style="1" customWidth="1"/>
    <col min="2050" max="2050" width="9.5" style="1" bestFit="1" customWidth="1"/>
    <col min="2051" max="2059" width="6.625" style="1" customWidth="1"/>
    <col min="2060" max="2060" width="8.625" style="1" customWidth="1"/>
    <col min="2061" max="2061" width="1.625" style="1" customWidth="1"/>
    <col min="2062" max="2304" width="9" style="1" customWidth="1"/>
    <col min="2305" max="2305" width="2.625" style="1" customWidth="1"/>
    <col min="2306" max="2306" width="9.5" style="1" bestFit="1" customWidth="1"/>
    <col min="2307" max="2315" width="6.625" style="1" customWidth="1"/>
    <col min="2316" max="2316" width="8.625" style="1" customWidth="1"/>
    <col min="2317" max="2317" width="1.625" style="1" customWidth="1"/>
    <col min="2318" max="2560" width="9" style="1" customWidth="1"/>
    <col min="2561" max="2561" width="2.625" style="1" customWidth="1"/>
    <col min="2562" max="2562" width="9.5" style="1" bestFit="1" customWidth="1"/>
    <col min="2563" max="2571" width="6.625" style="1" customWidth="1"/>
    <col min="2572" max="2572" width="8.625" style="1" customWidth="1"/>
    <col min="2573" max="2573" width="1.625" style="1" customWidth="1"/>
    <col min="2574" max="2816" width="9" style="1" customWidth="1"/>
    <col min="2817" max="2817" width="2.625" style="1" customWidth="1"/>
    <col min="2818" max="2818" width="9.5" style="1" bestFit="1" customWidth="1"/>
    <col min="2819" max="2827" width="6.625" style="1" customWidth="1"/>
    <col min="2828" max="2828" width="8.625" style="1" customWidth="1"/>
    <col min="2829" max="2829" width="1.625" style="1" customWidth="1"/>
    <col min="2830" max="3072" width="9" style="1" customWidth="1"/>
    <col min="3073" max="3073" width="2.625" style="1" customWidth="1"/>
    <col min="3074" max="3074" width="9.5" style="1" bestFit="1" customWidth="1"/>
    <col min="3075" max="3083" width="6.625" style="1" customWidth="1"/>
    <col min="3084" max="3084" width="8.625" style="1" customWidth="1"/>
    <col min="3085" max="3085" width="1.625" style="1" customWidth="1"/>
    <col min="3086" max="3328" width="9" style="1" customWidth="1"/>
    <col min="3329" max="3329" width="2.625" style="1" customWidth="1"/>
    <col min="3330" max="3330" width="9.5" style="1" bestFit="1" customWidth="1"/>
    <col min="3331" max="3339" width="6.625" style="1" customWidth="1"/>
    <col min="3340" max="3340" width="8.625" style="1" customWidth="1"/>
    <col min="3341" max="3341" width="1.625" style="1" customWidth="1"/>
    <col min="3342" max="3584" width="9" style="1" customWidth="1"/>
    <col min="3585" max="3585" width="2.625" style="1" customWidth="1"/>
    <col min="3586" max="3586" width="9.5" style="1" bestFit="1" customWidth="1"/>
    <col min="3587" max="3595" width="6.625" style="1" customWidth="1"/>
    <col min="3596" max="3596" width="8.625" style="1" customWidth="1"/>
    <col min="3597" max="3597" width="1.625" style="1" customWidth="1"/>
    <col min="3598" max="3840" width="9" style="1" customWidth="1"/>
    <col min="3841" max="3841" width="2.625" style="1" customWidth="1"/>
    <col min="3842" max="3842" width="9.5" style="1" bestFit="1" customWidth="1"/>
    <col min="3843" max="3851" width="6.625" style="1" customWidth="1"/>
    <col min="3852" max="3852" width="8.625" style="1" customWidth="1"/>
    <col min="3853" max="3853" width="1.625" style="1" customWidth="1"/>
    <col min="3854" max="4096" width="9" style="1" customWidth="1"/>
    <col min="4097" max="4097" width="2.625" style="1" customWidth="1"/>
    <col min="4098" max="4098" width="9.5" style="1" bestFit="1" customWidth="1"/>
    <col min="4099" max="4107" width="6.625" style="1" customWidth="1"/>
    <col min="4108" max="4108" width="8.625" style="1" customWidth="1"/>
    <col min="4109" max="4109" width="1.625" style="1" customWidth="1"/>
    <col min="4110" max="4352" width="9" style="1" customWidth="1"/>
    <col min="4353" max="4353" width="2.625" style="1" customWidth="1"/>
    <col min="4354" max="4354" width="9.5" style="1" bestFit="1" customWidth="1"/>
    <col min="4355" max="4363" width="6.625" style="1" customWidth="1"/>
    <col min="4364" max="4364" width="8.625" style="1" customWidth="1"/>
    <col min="4365" max="4365" width="1.625" style="1" customWidth="1"/>
    <col min="4366" max="4608" width="9" style="1" customWidth="1"/>
    <col min="4609" max="4609" width="2.625" style="1" customWidth="1"/>
    <col min="4610" max="4610" width="9.5" style="1" bestFit="1" customWidth="1"/>
    <col min="4611" max="4619" width="6.625" style="1" customWidth="1"/>
    <col min="4620" max="4620" width="8.625" style="1" customWidth="1"/>
    <col min="4621" max="4621" width="1.625" style="1" customWidth="1"/>
    <col min="4622" max="4864" width="9" style="1" customWidth="1"/>
    <col min="4865" max="4865" width="2.625" style="1" customWidth="1"/>
    <col min="4866" max="4866" width="9.5" style="1" bestFit="1" customWidth="1"/>
    <col min="4867" max="4875" width="6.625" style="1" customWidth="1"/>
    <col min="4876" max="4876" width="8.625" style="1" customWidth="1"/>
    <col min="4877" max="4877" width="1.625" style="1" customWidth="1"/>
    <col min="4878" max="5120" width="9" style="1" customWidth="1"/>
    <col min="5121" max="5121" width="2.625" style="1" customWidth="1"/>
    <col min="5122" max="5122" width="9.5" style="1" bestFit="1" customWidth="1"/>
    <col min="5123" max="5131" width="6.625" style="1" customWidth="1"/>
    <col min="5132" max="5132" width="8.625" style="1" customWidth="1"/>
    <col min="5133" max="5133" width="1.625" style="1" customWidth="1"/>
    <col min="5134" max="5376" width="9" style="1" customWidth="1"/>
    <col min="5377" max="5377" width="2.625" style="1" customWidth="1"/>
    <col min="5378" max="5378" width="9.5" style="1" bestFit="1" customWidth="1"/>
    <col min="5379" max="5387" width="6.625" style="1" customWidth="1"/>
    <col min="5388" max="5388" width="8.625" style="1" customWidth="1"/>
    <col min="5389" max="5389" width="1.625" style="1" customWidth="1"/>
    <col min="5390" max="5632" width="9" style="1" customWidth="1"/>
    <col min="5633" max="5633" width="2.625" style="1" customWidth="1"/>
    <col min="5634" max="5634" width="9.5" style="1" bestFit="1" customWidth="1"/>
    <col min="5635" max="5643" width="6.625" style="1" customWidth="1"/>
    <col min="5644" max="5644" width="8.625" style="1" customWidth="1"/>
    <col min="5645" max="5645" width="1.625" style="1" customWidth="1"/>
    <col min="5646" max="5888" width="9" style="1" customWidth="1"/>
    <col min="5889" max="5889" width="2.625" style="1" customWidth="1"/>
    <col min="5890" max="5890" width="9.5" style="1" bestFit="1" customWidth="1"/>
    <col min="5891" max="5899" width="6.625" style="1" customWidth="1"/>
    <col min="5900" max="5900" width="8.625" style="1" customWidth="1"/>
    <col min="5901" max="5901" width="1.625" style="1" customWidth="1"/>
    <col min="5902" max="6144" width="9" style="1" customWidth="1"/>
    <col min="6145" max="6145" width="2.625" style="1" customWidth="1"/>
    <col min="6146" max="6146" width="9.5" style="1" bestFit="1" customWidth="1"/>
    <col min="6147" max="6155" width="6.625" style="1" customWidth="1"/>
    <col min="6156" max="6156" width="8.625" style="1" customWidth="1"/>
    <col min="6157" max="6157" width="1.625" style="1" customWidth="1"/>
    <col min="6158" max="6400" width="9" style="1" customWidth="1"/>
    <col min="6401" max="6401" width="2.625" style="1" customWidth="1"/>
    <col min="6402" max="6402" width="9.5" style="1" bestFit="1" customWidth="1"/>
    <col min="6403" max="6411" width="6.625" style="1" customWidth="1"/>
    <col min="6412" max="6412" width="8.625" style="1" customWidth="1"/>
    <col min="6413" max="6413" width="1.625" style="1" customWidth="1"/>
    <col min="6414" max="6656" width="9" style="1" customWidth="1"/>
    <col min="6657" max="6657" width="2.625" style="1" customWidth="1"/>
    <col min="6658" max="6658" width="9.5" style="1" bestFit="1" customWidth="1"/>
    <col min="6659" max="6667" width="6.625" style="1" customWidth="1"/>
    <col min="6668" max="6668" width="8.625" style="1" customWidth="1"/>
    <col min="6669" max="6669" width="1.625" style="1" customWidth="1"/>
    <col min="6670" max="6912" width="9" style="1" customWidth="1"/>
    <col min="6913" max="6913" width="2.625" style="1" customWidth="1"/>
    <col min="6914" max="6914" width="9.5" style="1" bestFit="1" customWidth="1"/>
    <col min="6915" max="6923" width="6.625" style="1" customWidth="1"/>
    <col min="6924" max="6924" width="8.625" style="1" customWidth="1"/>
    <col min="6925" max="6925" width="1.625" style="1" customWidth="1"/>
    <col min="6926" max="7168" width="9" style="1" customWidth="1"/>
    <col min="7169" max="7169" width="2.625" style="1" customWidth="1"/>
    <col min="7170" max="7170" width="9.5" style="1" bestFit="1" customWidth="1"/>
    <col min="7171" max="7179" width="6.625" style="1" customWidth="1"/>
    <col min="7180" max="7180" width="8.625" style="1" customWidth="1"/>
    <col min="7181" max="7181" width="1.625" style="1" customWidth="1"/>
    <col min="7182" max="7424" width="9" style="1" customWidth="1"/>
    <col min="7425" max="7425" width="2.625" style="1" customWidth="1"/>
    <col min="7426" max="7426" width="9.5" style="1" bestFit="1" customWidth="1"/>
    <col min="7427" max="7435" width="6.625" style="1" customWidth="1"/>
    <col min="7436" max="7436" width="8.625" style="1" customWidth="1"/>
    <col min="7437" max="7437" width="1.625" style="1" customWidth="1"/>
    <col min="7438" max="7680" width="9" style="1" customWidth="1"/>
    <col min="7681" max="7681" width="2.625" style="1" customWidth="1"/>
    <col min="7682" max="7682" width="9.5" style="1" bestFit="1" customWidth="1"/>
    <col min="7683" max="7691" width="6.625" style="1" customWidth="1"/>
    <col min="7692" max="7692" width="8.625" style="1" customWidth="1"/>
    <col min="7693" max="7693" width="1.625" style="1" customWidth="1"/>
    <col min="7694" max="7936" width="9" style="1" customWidth="1"/>
    <col min="7937" max="7937" width="2.625" style="1" customWidth="1"/>
    <col min="7938" max="7938" width="9.5" style="1" bestFit="1" customWidth="1"/>
    <col min="7939" max="7947" width="6.625" style="1" customWidth="1"/>
    <col min="7948" max="7948" width="8.625" style="1" customWidth="1"/>
    <col min="7949" max="7949" width="1.625" style="1" customWidth="1"/>
    <col min="7950" max="8192" width="9" style="1" customWidth="1"/>
    <col min="8193" max="8193" width="2.625" style="1" customWidth="1"/>
    <col min="8194" max="8194" width="9.5" style="1" bestFit="1" customWidth="1"/>
    <col min="8195" max="8203" width="6.625" style="1" customWidth="1"/>
    <col min="8204" max="8204" width="8.625" style="1" customWidth="1"/>
    <col min="8205" max="8205" width="1.625" style="1" customWidth="1"/>
    <col min="8206" max="8448" width="9" style="1" customWidth="1"/>
    <col min="8449" max="8449" width="2.625" style="1" customWidth="1"/>
    <col min="8450" max="8450" width="9.5" style="1" bestFit="1" customWidth="1"/>
    <col min="8451" max="8459" width="6.625" style="1" customWidth="1"/>
    <col min="8460" max="8460" width="8.625" style="1" customWidth="1"/>
    <col min="8461" max="8461" width="1.625" style="1" customWidth="1"/>
    <col min="8462" max="8704" width="9" style="1" customWidth="1"/>
    <col min="8705" max="8705" width="2.625" style="1" customWidth="1"/>
    <col min="8706" max="8706" width="9.5" style="1" bestFit="1" customWidth="1"/>
    <col min="8707" max="8715" width="6.625" style="1" customWidth="1"/>
    <col min="8716" max="8716" width="8.625" style="1" customWidth="1"/>
    <col min="8717" max="8717" width="1.625" style="1" customWidth="1"/>
    <col min="8718" max="8960" width="9" style="1" customWidth="1"/>
    <col min="8961" max="8961" width="2.625" style="1" customWidth="1"/>
    <col min="8962" max="8962" width="9.5" style="1" bestFit="1" customWidth="1"/>
    <col min="8963" max="8971" width="6.625" style="1" customWidth="1"/>
    <col min="8972" max="8972" width="8.625" style="1" customWidth="1"/>
    <col min="8973" max="8973" width="1.625" style="1" customWidth="1"/>
    <col min="8974" max="9216" width="9" style="1" customWidth="1"/>
    <col min="9217" max="9217" width="2.625" style="1" customWidth="1"/>
    <col min="9218" max="9218" width="9.5" style="1" bestFit="1" customWidth="1"/>
    <col min="9219" max="9227" width="6.625" style="1" customWidth="1"/>
    <col min="9228" max="9228" width="8.625" style="1" customWidth="1"/>
    <col min="9229" max="9229" width="1.625" style="1" customWidth="1"/>
    <col min="9230" max="9472" width="9" style="1" customWidth="1"/>
    <col min="9473" max="9473" width="2.625" style="1" customWidth="1"/>
    <col min="9474" max="9474" width="9.5" style="1" bestFit="1" customWidth="1"/>
    <col min="9475" max="9483" width="6.625" style="1" customWidth="1"/>
    <col min="9484" max="9484" width="8.625" style="1" customWidth="1"/>
    <col min="9485" max="9485" width="1.625" style="1" customWidth="1"/>
    <col min="9486" max="9728" width="9" style="1" customWidth="1"/>
    <col min="9729" max="9729" width="2.625" style="1" customWidth="1"/>
    <col min="9730" max="9730" width="9.5" style="1" bestFit="1" customWidth="1"/>
    <col min="9731" max="9739" width="6.625" style="1" customWidth="1"/>
    <col min="9740" max="9740" width="8.625" style="1" customWidth="1"/>
    <col min="9741" max="9741" width="1.625" style="1" customWidth="1"/>
    <col min="9742" max="9984" width="9" style="1" customWidth="1"/>
    <col min="9985" max="9985" width="2.625" style="1" customWidth="1"/>
    <col min="9986" max="9986" width="9.5" style="1" bestFit="1" customWidth="1"/>
    <col min="9987" max="9995" width="6.625" style="1" customWidth="1"/>
    <col min="9996" max="9996" width="8.625" style="1" customWidth="1"/>
    <col min="9997" max="9997" width="1.625" style="1" customWidth="1"/>
    <col min="9998" max="10240" width="9" style="1" customWidth="1"/>
    <col min="10241" max="10241" width="2.625" style="1" customWidth="1"/>
    <col min="10242" max="10242" width="9.5" style="1" bestFit="1" customWidth="1"/>
    <col min="10243" max="10251" width="6.625" style="1" customWidth="1"/>
    <col min="10252" max="10252" width="8.625" style="1" customWidth="1"/>
    <col min="10253" max="10253" width="1.625" style="1" customWidth="1"/>
    <col min="10254" max="10496" width="9" style="1" customWidth="1"/>
    <col min="10497" max="10497" width="2.625" style="1" customWidth="1"/>
    <col min="10498" max="10498" width="9.5" style="1" bestFit="1" customWidth="1"/>
    <col min="10499" max="10507" width="6.625" style="1" customWidth="1"/>
    <col min="10508" max="10508" width="8.625" style="1" customWidth="1"/>
    <col min="10509" max="10509" width="1.625" style="1" customWidth="1"/>
    <col min="10510" max="10752" width="9" style="1" customWidth="1"/>
    <col min="10753" max="10753" width="2.625" style="1" customWidth="1"/>
    <col min="10754" max="10754" width="9.5" style="1" bestFit="1" customWidth="1"/>
    <col min="10755" max="10763" width="6.625" style="1" customWidth="1"/>
    <col min="10764" max="10764" width="8.625" style="1" customWidth="1"/>
    <col min="10765" max="10765" width="1.625" style="1" customWidth="1"/>
    <col min="10766" max="11008" width="9" style="1" customWidth="1"/>
    <col min="11009" max="11009" width="2.625" style="1" customWidth="1"/>
    <col min="11010" max="11010" width="9.5" style="1" bestFit="1" customWidth="1"/>
    <col min="11011" max="11019" width="6.625" style="1" customWidth="1"/>
    <col min="11020" max="11020" width="8.625" style="1" customWidth="1"/>
    <col min="11021" max="11021" width="1.625" style="1" customWidth="1"/>
    <col min="11022" max="11264" width="9" style="1" customWidth="1"/>
    <col min="11265" max="11265" width="2.625" style="1" customWidth="1"/>
    <col min="11266" max="11266" width="9.5" style="1" bestFit="1" customWidth="1"/>
    <col min="11267" max="11275" width="6.625" style="1" customWidth="1"/>
    <col min="11276" max="11276" width="8.625" style="1" customWidth="1"/>
    <col min="11277" max="11277" width="1.625" style="1" customWidth="1"/>
    <col min="11278" max="11520" width="9" style="1" customWidth="1"/>
    <col min="11521" max="11521" width="2.625" style="1" customWidth="1"/>
    <col min="11522" max="11522" width="9.5" style="1" bestFit="1" customWidth="1"/>
    <col min="11523" max="11531" width="6.625" style="1" customWidth="1"/>
    <col min="11532" max="11532" width="8.625" style="1" customWidth="1"/>
    <col min="11533" max="11533" width="1.625" style="1" customWidth="1"/>
    <col min="11534" max="11776" width="9" style="1" customWidth="1"/>
    <col min="11777" max="11777" width="2.625" style="1" customWidth="1"/>
    <col min="11778" max="11778" width="9.5" style="1" bestFit="1" customWidth="1"/>
    <col min="11779" max="11787" width="6.625" style="1" customWidth="1"/>
    <col min="11788" max="11788" width="8.625" style="1" customWidth="1"/>
    <col min="11789" max="11789" width="1.625" style="1" customWidth="1"/>
    <col min="11790" max="12032" width="9" style="1" customWidth="1"/>
    <col min="12033" max="12033" width="2.625" style="1" customWidth="1"/>
    <col min="12034" max="12034" width="9.5" style="1" bestFit="1" customWidth="1"/>
    <col min="12035" max="12043" width="6.625" style="1" customWidth="1"/>
    <col min="12044" max="12044" width="8.625" style="1" customWidth="1"/>
    <col min="12045" max="12045" width="1.625" style="1" customWidth="1"/>
    <col min="12046" max="12288" width="9" style="1" customWidth="1"/>
    <col min="12289" max="12289" width="2.625" style="1" customWidth="1"/>
    <col min="12290" max="12290" width="9.5" style="1" bestFit="1" customWidth="1"/>
    <col min="12291" max="12299" width="6.625" style="1" customWidth="1"/>
    <col min="12300" max="12300" width="8.625" style="1" customWidth="1"/>
    <col min="12301" max="12301" width="1.625" style="1" customWidth="1"/>
    <col min="12302" max="12544" width="9" style="1" customWidth="1"/>
    <col min="12545" max="12545" width="2.625" style="1" customWidth="1"/>
    <col min="12546" max="12546" width="9.5" style="1" bestFit="1" customWidth="1"/>
    <col min="12547" max="12555" width="6.625" style="1" customWidth="1"/>
    <col min="12556" max="12556" width="8.625" style="1" customWidth="1"/>
    <col min="12557" max="12557" width="1.625" style="1" customWidth="1"/>
    <col min="12558" max="12800" width="9" style="1" customWidth="1"/>
    <col min="12801" max="12801" width="2.625" style="1" customWidth="1"/>
    <col min="12802" max="12802" width="9.5" style="1" bestFit="1" customWidth="1"/>
    <col min="12803" max="12811" width="6.625" style="1" customWidth="1"/>
    <col min="12812" max="12812" width="8.625" style="1" customWidth="1"/>
    <col min="12813" max="12813" width="1.625" style="1" customWidth="1"/>
    <col min="12814" max="13056" width="9" style="1" customWidth="1"/>
    <col min="13057" max="13057" width="2.625" style="1" customWidth="1"/>
    <col min="13058" max="13058" width="9.5" style="1" bestFit="1" customWidth="1"/>
    <col min="13059" max="13067" width="6.625" style="1" customWidth="1"/>
    <col min="13068" max="13068" width="8.625" style="1" customWidth="1"/>
    <col min="13069" max="13069" width="1.625" style="1" customWidth="1"/>
    <col min="13070" max="13312" width="9" style="1" customWidth="1"/>
    <col min="13313" max="13313" width="2.625" style="1" customWidth="1"/>
    <col min="13314" max="13314" width="9.5" style="1" bestFit="1" customWidth="1"/>
    <col min="13315" max="13323" width="6.625" style="1" customWidth="1"/>
    <col min="13324" max="13324" width="8.625" style="1" customWidth="1"/>
    <col min="13325" max="13325" width="1.625" style="1" customWidth="1"/>
    <col min="13326" max="13568" width="9" style="1" customWidth="1"/>
    <col min="13569" max="13569" width="2.625" style="1" customWidth="1"/>
    <col min="13570" max="13570" width="9.5" style="1" bestFit="1" customWidth="1"/>
    <col min="13571" max="13579" width="6.625" style="1" customWidth="1"/>
    <col min="13580" max="13580" width="8.625" style="1" customWidth="1"/>
    <col min="13581" max="13581" width="1.625" style="1" customWidth="1"/>
    <col min="13582" max="13824" width="9" style="1" customWidth="1"/>
    <col min="13825" max="13825" width="2.625" style="1" customWidth="1"/>
    <col min="13826" max="13826" width="9.5" style="1" bestFit="1" customWidth="1"/>
    <col min="13827" max="13835" width="6.625" style="1" customWidth="1"/>
    <col min="13836" max="13836" width="8.625" style="1" customWidth="1"/>
    <col min="13837" max="13837" width="1.625" style="1" customWidth="1"/>
    <col min="13838" max="14080" width="9" style="1" customWidth="1"/>
    <col min="14081" max="14081" width="2.625" style="1" customWidth="1"/>
    <col min="14082" max="14082" width="9.5" style="1" bestFit="1" customWidth="1"/>
    <col min="14083" max="14091" width="6.625" style="1" customWidth="1"/>
    <col min="14092" max="14092" width="8.625" style="1" customWidth="1"/>
    <col min="14093" max="14093" width="1.625" style="1" customWidth="1"/>
    <col min="14094" max="14336" width="9" style="1" customWidth="1"/>
    <col min="14337" max="14337" width="2.625" style="1" customWidth="1"/>
    <col min="14338" max="14338" width="9.5" style="1" bestFit="1" customWidth="1"/>
    <col min="14339" max="14347" width="6.625" style="1" customWidth="1"/>
    <col min="14348" max="14348" width="8.625" style="1" customWidth="1"/>
    <col min="14349" max="14349" width="1.625" style="1" customWidth="1"/>
    <col min="14350" max="14592" width="9" style="1" customWidth="1"/>
    <col min="14593" max="14593" width="2.625" style="1" customWidth="1"/>
    <col min="14594" max="14594" width="9.5" style="1" bestFit="1" customWidth="1"/>
    <col min="14595" max="14603" width="6.625" style="1" customWidth="1"/>
    <col min="14604" max="14604" width="8.625" style="1" customWidth="1"/>
    <col min="14605" max="14605" width="1.625" style="1" customWidth="1"/>
    <col min="14606" max="14848" width="9" style="1" customWidth="1"/>
    <col min="14849" max="14849" width="2.625" style="1" customWidth="1"/>
    <col min="14850" max="14850" width="9.5" style="1" bestFit="1" customWidth="1"/>
    <col min="14851" max="14859" width="6.625" style="1" customWidth="1"/>
    <col min="14860" max="14860" width="8.625" style="1" customWidth="1"/>
    <col min="14861" max="14861" width="1.625" style="1" customWidth="1"/>
    <col min="14862" max="15104" width="9" style="1" customWidth="1"/>
    <col min="15105" max="15105" width="2.625" style="1" customWidth="1"/>
    <col min="15106" max="15106" width="9.5" style="1" bestFit="1" customWidth="1"/>
    <col min="15107" max="15115" width="6.625" style="1" customWidth="1"/>
    <col min="15116" max="15116" width="8.625" style="1" customWidth="1"/>
    <col min="15117" max="15117" width="1.625" style="1" customWidth="1"/>
    <col min="15118" max="15360" width="9" style="1" customWidth="1"/>
    <col min="15361" max="15361" width="2.625" style="1" customWidth="1"/>
    <col min="15362" max="15362" width="9.5" style="1" bestFit="1" customWidth="1"/>
    <col min="15363" max="15371" width="6.625" style="1" customWidth="1"/>
    <col min="15372" max="15372" width="8.625" style="1" customWidth="1"/>
    <col min="15373" max="15373" width="1.625" style="1" customWidth="1"/>
    <col min="15374" max="15616" width="9" style="1" customWidth="1"/>
    <col min="15617" max="15617" width="2.625" style="1" customWidth="1"/>
    <col min="15618" max="15618" width="9.5" style="1" bestFit="1" customWidth="1"/>
    <col min="15619" max="15627" width="6.625" style="1" customWidth="1"/>
    <col min="15628" max="15628" width="8.625" style="1" customWidth="1"/>
    <col min="15629" max="15629" width="1.625" style="1" customWidth="1"/>
    <col min="15630" max="15872" width="9" style="1" customWidth="1"/>
    <col min="15873" max="15873" width="2.625" style="1" customWidth="1"/>
    <col min="15874" max="15874" width="9.5" style="1" bestFit="1" customWidth="1"/>
    <col min="15875" max="15883" width="6.625" style="1" customWidth="1"/>
    <col min="15884" max="15884" width="8.625" style="1" customWidth="1"/>
    <col min="15885" max="15885" width="1.625" style="1" customWidth="1"/>
    <col min="15886" max="16128" width="9" style="1" customWidth="1"/>
    <col min="16129" max="16129" width="2.625" style="1" customWidth="1"/>
    <col min="16130" max="16130" width="9.5" style="1" bestFit="1" customWidth="1"/>
    <col min="16131" max="16139" width="6.625" style="1" customWidth="1"/>
    <col min="16140" max="16140" width="8.625" style="1" customWidth="1"/>
    <col min="16141" max="16141" width="1.625" style="1" customWidth="1"/>
    <col min="16142" max="16384" width="9" style="1" customWidth="1"/>
  </cols>
  <sheetData>
    <row r="1" spans="1:14" ht="19.2">
      <c r="A1" s="37" t="s">
        <v>80</v>
      </c>
    </row>
    <row r="2" spans="1:14" s="1" customFormat="1">
      <c r="A2" s="38"/>
    </row>
    <row r="3" spans="1:14" s="4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2" t="s">
        <v>150</v>
      </c>
      <c r="M3" s="45"/>
      <c r="N3" s="4"/>
    </row>
    <row r="4" spans="1:14" s="4" customFormat="1" ht="99.95" customHeight="1">
      <c r="A4" s="4"/>
      <c r="B4" s="6" t="s">
        <v>192</v>
      </c>
      <c r="C4" s="41" t="s">
        <v>11</v>
      </c>
      <c r="D4" s="43" t="s">
        <v>32</v>
      </c>
      <c r="E4" s="41" t="s">
        <v>9</v>
      </c>
      <c r="F4" s="41" t="s">
        <v>31</v>
      </c>
      <c r="G4" s="41" t="s">
        <v>23</v>
      </c>
      <c r="H4" s="41" t="s">
        <v>36</v>
      </c>
      <c r="I4" s="41" t="s">
        <v>194</v>
      </c>
      <c r="J4" s="41" t="s">
        <v>40</v>
      </c>
      <c r="K4" s="41" t="s">
        <v>28</v>
      </c>
      <c r="L4" s="41" t="s">
        <v>43</v>
      </c>
      <c r="M4" s="46"/>
      <c r="N4" s="4"/>
    </row>
    <row r="5" spans="1:14" s="4" customFormat="1" ht="30" customHeight="1">
      <c r="A5" s="4"/>
      <c r="B5" s="8" t="s">
        <v>47</v>
      </c>
      <c r="C5" s="42">
        <v>74</v>
      </c>
      <c r="D5" s="42">
        <v>330</v>
      </c>
      <c r="E5" s="42">
        <v>334</v>
      </c>
      <c r="F5" s="42">
        <v>168</v>
      </c>
      <c r="G5" s="42">
        <v>190</v>
      </c>
      <c r="H5" s="42">
        <v>115</v>
      </c>
      <c r="I5" s="42">
        <v>260</v>
      </c>
      <c r="J5" s="42">
        <v>324</v>
      </c>
      <c r="K5" s="42">
        <v>336</v>
      </c>
      <c r="L5" s="42">
        <v>2131</v>
      </c>
      <c r="M5" s="4"/>
      <c r="N5" s="4"/>
    </row>
    <row r="6" spans="1:14" s="4" customFormat="1" ht="30" customHeight="1">
      <c r="A6" s="4"/>
      <c r="B6" s="8" t="s">
        <v>50</v>
      </c>
      <c r="C6" s="42">
        <v>70</v>
      </c>
      <c r="D6" s="42">
        <v>346</v>
      </c>
      <c r="E6" s="42">
        <v>325</v>
      </c>
      <c r="F6" s="42">
        <v>169</v>
      </c>
      <c r="G6" s="42">
        <v>179</v>
      </c>
      <c r="H6" s="42">
        <v>104</v>
      </c>
      <c r="I6" s="42">
        <v>267</v>
      </c>
      <c r="J6" s="42">
        <v>332</v>
      </c>
      <c r="K6" s="42">
        <v>345</v>
      </c>
      <c r="L6" s="42">
        <v>2137</v>
      </c>
      <c r="M6" s="4"/>
      <c r="N6" s="4"/>
    </row>
    <row r="7" spans="1:14" s="4" customFormat="1" ht="30" customHeight="1">
      <c r="A7" s="4"/>
      <c r="B7" s="8" t="s">
        <v>51</v>
      </c>
      <c r="C7" s="42">
        <v>71</v>
      </c>
      <c r="D7" s="42">
        <v>354</v>
      </c>
      <c r="E7" s="42">
        <v>320</v>
      </c>
      <c r="F7" s="42">
        <v>166</v>
      </c>
      <c r="G7" s="42">
        <v>175</v>
      </c>
      <c r="H7" s="42">
        <v>95</v>
      </c>
      <c r="I7" s="42">
        <v>266</v>
      </c>
      <c r="J7" s="42">
        <v>338</v>
      </c>
      <c r="K7" s="42">
        <v>346</v>
      </c>
      <c r="L7" s="42">
        <v>2131</v>
      </c>
      <c r="M7" s="4"/>
      <c r="N7" s="47"/>
    </row>
    <row r="8" spans="1:14" s="4" customFormat="1" ht="30" customHeight="1">
      <c r="A8" s="4"/>
      <c r="B8" s="8" t="s">
        <v>48</v>
      </c>
      <c r="C8" s="42">
        <v>67</v>
      </c>
      <c r="D8" s="42">
        <v>346</v>
      </c>
      <c r="E8" s="42">
        <v>353</v>
      </c>
      <c r="F8" s="42">
        <v>158</v>
      </c>
      <c r="G8" s="42">
        <v>185</v>
      </c>
      <c r="H8" s="42">
        <v>95</v>
      </c>
      <c r="I8" s="42">
        <v>270</v>
      </c>
      <c r="J8" s="42">
        <v>344</v>
      </c>
      <c r="K8" s="42">
        <v>340</v>
      </c>
      <c r="L8" s="42">
        <v>2158</v>
      </c>
      <c r="M8" s="4"/>
      <c r="N8" s="47"/>
    </row>
    <row r="9" spans="1:14" s="4" customFormat="1" ht="30" customHeight="1">
      <c r="A9" s="4"/>
      <c r="B9" s="8" t="s">
        <v>53</v>
      </c>
      <c r="C9" s="42">
        <v>70</v>
      </c>
      <c r="D9" s="42">
        <v>342</v>
      </c>
      <c r="E9" s="42">
        <v>351</v>
      </c>
      <c r="F9" s="42">
        <v>166</v>
      </c>
      <c r="G9" s="42">
        <v>159</v>
      </c>
      <c r="H9" s="42">
        <v>79</v>
      </c>
      <c r="I9" s="42">
        <v>255</v>
      </c>
      <c r="J9" s="42">
        <v>344</v>
      </c>
      <c r="K9" s="42">
        <v>327</v>
      </c>
      <c r="L9" s="42">
        <v>2093</v>
      </c>
      <c r="M9" s="4"/>
      <c r="N9" s="47"/>
    </row>
    <row r="10" spans="1:14" s="4" customFormat="1" ht="30" customHeight="1">
      <c r="A10" s="4"/>
      <c r="B10" s="8" t="s">
        <v>35</v>
      </c>
      <c r="C10" s="42">
        <v>69</v>
      </c>
      <c r="D10" s="42">
        <v>333</v>
      </c>
      <c r="E10" s="42">
        <v>372</v>
      </c>
      <c r="F10" s="42">
        <v>155</v>
      </c>
      <c r="G10" s="42">
        <v>142</v>
      </c>
      <c r="H10" s="42">
        <v>49</v>
      </c>
      <c r="I10" s="42">
        <v>238</v>
      </c>
      <c r="J10" s="42">
        <v>333</v>
      </c>
      <c r="K10" s="42">
        <v>327</v>
      </c>
      <c r="L10" s="42">
        <v>2018</v>
      </c>
      <c r="M10" s="4"/>
      <c r="N10" s="47"/>
    </row>
    <row r="11" spans="1:14" s="4" customFormat="1" ht="30" customHeight="1">
      <c r="A11" s="4"/>
      <c r="B11" s="8" t="s">
        <v>134</v>
      </c>
      <c r="C11" s="42">
        <v>71</v>
      </c>
      <c r="D11" s="42">
        <v>302</v>
      </c>
      <c r="E11" s="42">
        <v>361</v>
      </c>
      <c r="F11" s="42">
        <v>159</v>
      </c>
      <c r="G11" s="42">
        <v>125</v>
      </c>
      <c r="H11" s="42">
        <v>48</v>
      </c>
      <c r="I11" s="42">
        <v>219</v>
      </c>
      <c r="J11" s="42">
        <v>305</v>
      </c>
      <c r="K11" s="42">
        <v>296</v>
      </c>
      <c r="L11" s="42">
        <f>SUM(C11:K11)</f>
        <v>1886</v>
      </c>
      <c r="M11" s="4"/>
      <c r="N11" s="47"/>
    </row>
    <row r="12" spans="1:14" s="4" customFormat="1" ht="30" customHeight="1">
      <c r="A12" s="4"/>
      <c r="B12" s="8" t="s">
        <v>138</v>
      </c>
      <c r="C12" s="42">
        <v>70</v>
      </c>
      <c r="D12" s="42">
        <v>285</v>
      </c>
      <c r="E12" s="42">
        <v>337</v>
      </c>
      <c r="F12" s="42">
        <v>131</v>
      </c>
      <c r="G12" s="42">
        <v>138</v>
      </c>
      <c r="H12" s="42">
        <v>65</v>
      </c>
      <c r="I12" s="42">
        <v>199</v>
      </c>
      <c r="J12" s="42">
        <v>292</v>
      </c>
      <c r="K12" s="42">
        <v>271</v>
      </c>
      <c r="L12" s="42">
        <f>SUM(C12:K12)</f>
        <v>1788</v>
      </c>
      <c r="M12" s="4"/>
      <c r="N12" s="47"/>
    </row>
    <row r="13" spans="1:14" s="4" customFormat="1" ht="30" customHeight="1">
      <c r="A13" s="4"/>
      <c r="B13" s="8" t="s">
        <v>228</v>
      </c>
      <c r="C13" s="42">
        <v>68</v>
      </c>
      <c r="D13" s="42">
        <v>239</v>
      </c>
      <c r="E13" s="42">
        <v>295</v>
      </c>
      <c r="F13" s="42">
        <v>126</v>
      </c>
      <c r="G13" s="42">
        <v>113</v>
      </c>
      <c r="H13" s="42">
        <v>83</v>
      </c>
      <c r="I13" s="42">
        <v>178</v>
      </c>
      <c r="J13" s="42">
        <v>274</v>
      </c>
      <c r="K13" s="42">
        <v>236</v>
      </c>
      <c r="L13" s="42">
        <v>1612</v>
      </c>
      <c r="M13" s="4"/>
      <c r="N13" s="47"/>
    </row>
    <row r="14" spans="1:14" s="4" customFormat="1" ht="30" customHeight="1">
      <c r="A14" s="4"/>
      <c r="B14" s="8" t="s">
        <v>407</v>
      </c>
      <c r="C14" s="42">
        <v>68</v>
      </c>
      <c r="D14" s="42">
        <v>214</v>
      </c>
      <c r="E14" s="42">
        <v>263</v>
      </c>
      <c r="F14" s="42">
        <v>120</v>
      </c>
      <c r="G14" s="42">
        <v>98</v>
      </c>
      <c r="H14" s="42">
        <v>95</v>
      </c>
      <c r="I14" s="42">
        <v>147</v>
      </c>
      <c r="J14" s="42">
        <v>265</v>
      </c>
      <c r="K14" s="42">
        <v>195</v>
      </c>
      <c r="L14" s="42">
        <v>1465</v>
      </c>
      <c r="M14" s="4"/>
      <c r="N14" s="47"/>
    </row>
    <row r="15" spans="1:14" s="4" customFormat="1" ht="30" customHeight="1">
      <c r="A15" s="4"/>
      <c r="B15" s="8" t="s">
        <v>406</v>
      </c>
      <c r="C15" s="42">
        <v>65</v>
      </c>
      <c r="D15" s="42">
        <v>183</v>
      </c>
      <c r="E15" s="42">
        <v>240</v>
      </c>
      <c r="F15" s="42">
        <v>111</v>
      </c>
      <c r="G15" s="42">
        <v>88</v>
      </c>
      <c r="H15" s="42">
        <v>93</v>
      </c>
      <c r="I15" s="42">
        <v>144</v>
      </c>
      <c r="J15" s="42">
        <v>234</v>
      </c>
      <c r="K15" s="42">
        <v>155</v>
      </c>
      <c r="L15" s="42">
        <f>SUM(C15:K15)</f>
        <v>1313</v>
      </c>
      <c r="M15" s="4"/>
      <c r="N15" s="47"/>
    </row>
    <row r="16" spans="1:14" s="4" customFormat="1" ht="30" customHeight="1">
      <c r="A16" s="4"/>
      <c r="B16" s="8" t="s">
        <v>411</v>
      </c>
      <c r="C16" s="42">
        <v>62</v>
      </c>
      <c r="D16" s="42">
        <v>160</v>
      </c>
      <c r="E16" s="42">
        <v>230</v>
      </c>
      <c r="F16" s="42">
        <v>114</v>
      </c>
      <c r="G16" s="42">
        <v>92</v>
      </c>
      <c r="H16" s="42">
        <v>94</v>
      </c>
      <c r="I16" s="42">
        <v>133</v>
      </c>
      <c r="J16" s="42">
        <v>202</v>
      </c>
      <c r="K16" s="42">
        <v>98</v>
      </c>
      <c r="L16" s="42">
        <f>SUM(C16:K16)</f>
        <v>1185</v>
      </c>
      <c r="M16" s="4"/>
      <c r="N16" s="47"/>
    </row>
    <row r="17" spans="1:14" s="4" customFormat="1" ht="30" customHeight="1">
      <c r="A17" s="4"/>
      <c r="B17" s="8" t="s">
        <v>415</v>
      </c>
      <c r="C17" s="42">
        <v>60</v>
      </c>
      <c r="D17" s="42">
        <v>173</v>
      </c>
      <c r="E17" s="42">
        <v>205</v>
      </c>
      <c r="F17" s="42">
        <v>111</v>
      </c>
      <c r="G17" s="42">
        <v>85</v>
      </c>
      <c r="H17" s="42">
        <v>96</v>
      </c>
      <c r="I17" s="42">
        <v>136</v>
      </c>
      <c r="J17" s="42">
        <v>205</v>
      </c>
      <c r="K17" s="42">
        <v>0</v>
      </c>
      <c r="L17" s="42">
        <f>SUM(C17:K17)</f>
        <v>1071</v>
      </c>
      <c r="M17" s="4"/>
      <c r="N17" s="47"/>
    </row>
    <row r="18" spans="1:14" s="2" customFormat="1" ht="15" customHeight="1">
      <c r="L18" s="44"/>
      <c r="N18" s="44"/>
    </row>
    <row r="19" spans="1:14" s="2" customFormat="1" ht="15" customHeight="1">
      <c r="B19" s="39" t="s">
        <v>5</v>
      </c>
    </row>
    <row r="20" spans="1:14" s="35" customFormat="1" ht="15" customHeight="1">
      <c r="B20" s="40" t="s">
        <v>55</v>
      </c>
      <c r="H20" s="35" t="s">
        <v>153</v>
      </c>
    </row>
    <row r="21" spans="1:14" s="35" customFormat="1" ht="15" customHeight="1">
      <c r="B21" s="40" t="s">
        <v>41</v>
      </c>
      <c r="H21" s="35" t="s">
        <v>155</v>
      </c>
    </row>
    <row r="22" spans="1:14" s="35" customFormat="1" ht="15" customHeight="1">
      <c r="B22" s="40" t="s">
        <v>42</v>
      </c>
      <c r="H22" s="35" t="s">
        <v>156</v>
      </c>
    </row>
    <row r="23" spans="1:14" s="35" customFormat="1" ht="15" customHeight="1">
      <c r="B23" s="40" t="s">
        <v>193</v>
      </c>
      <c r="H23" s="35" t="s">
        <v>158</v>
      </c>
    </row>
    <row r="24" spans="1:14" s="35" customFormat="1" ht="15" customHeight="1">
      <c r="B24" s="40" t="s">
        <v>59</v>
      </c>
      <c r="H24" s="35" t="s">
        <v>159</v>
      </c>
    </row>
    <row r="25" spans="1:14" s="35" customFormat="1" ht="15" customHeight="1">
      <c r="B25" s="40" t="s">
        <v>65</v>
      </c>
      <c r="H25" s="35" t="s">
        <v>160</v>
      </c>
    </row>
    <row r="26" spans="1:14" s="35" customFormat="1" ht="15" customHeight="1">
      <c r="B26" s="40" t="s">
        <v>68</v>
      </c>
      <c r="H26" s="35" t="s">
        <v>61</v>
      </c>
    </row>
    <row r="27" spans="1:14" s="35" customFormat="1" ht="15" customHeight="1">
      <c r="B27" s="40" t="s">
        <v>70</v>
      </c>
      <c r="H27" s="35" t="s">
        <v>163</v>
      </c>
    </row>
    <row r="28" spans="1:14" s="35" customFormat="1" ht="15" customHeight="1">
      <c r="B28" s="40" t="s">
        <v>13</v>
      </c>
      <c r="H28" s="35" t="s">
        <v>164</v>
      </c>
    </row>
    <row r="29" spans="1:14" s="35" customFormat="1"/>
    <row r="30" spans="1:14" s="35" customFormat="1"/>
    <row r="31" spans="1:14" s="35" customFormat="1"/>
    <row r="32" spans="1:14" s="35" customFormat="1"/>
    <row r="33" s="36" customFormat="1"/>
    <row r="34" s="36" customFormat="1"/>
    <row r="35" s="36" customFormat="1"/>
    <row r="36" s="36" customFormat="1"/>
    <row r="37" s="36" customFormat="1"/>
    <row r="38" s="36" customFormat="1"/>
    <row r="39" s="36" customFormat="1"/>
    <row r="40" s="36" customFormat="1"/>
    <row r="41" s="36" customFormat="1"/>
    <row r="42" s="36" customFormat="1"/>
    <row r="43" s="36" customFormat="1"/>
    <row r="44" s="36" customFormat="1"/>
    <row r="45" s="36" customFormat="1"/>
    <row r="46" s="36" customFormat="1"/>
    <row r="47" s="36" customFormat="1"/>
    <row r="48" s="36" customFormat="1"/>
    <row r="49" s="36" customFormat="1"/>
    <row r="50" s="36" customFormat="1"/>
    <row r="51" s="36" customFormat="1"/>
    <row r="52" s="36" customFormat="1"/>
    <row r="53" s="36" customFormat="1"/>
    <row r="54" s="36" customFormat="1"/>
    <row r="55" s="36" customFormat="1"/>
    <row r="56" s="36" customFormat="1"/>
    <row r="57" s="36" customFormat="1"/>
    <row r="58" s="36" customFormat="1"/>
    <row r="59" s="36" customFormat="1"/>
    <row r="60" s="36" customFormat="1"/>
    <row r="61" s="36" customFormat="1"/>
    <row r="62" s="36" customFormat="1"/>
    <row r="63" s="36" customFormat="1"/>
    <row r="64" s="36" customFormat="1"/>
    <row r="65" s="36" customFormat="1"/>
    <row r="66" s="36" customFormat="1"/>
    <row r="67" s="36" customFormat="1"/>
    <row r="68" s="36" customFormat="1"/>
    <row r="69" s="36" customFormat="1"/>
    <row r="70" s="36" customFormat="1"/>
    <row r="71" s="36" customFormat="1"/>
    <row r="72" s="36" customFormat="1"/>
    <row r="73" s="36" customFormat="1"/>
    <row r="74" s="36" customFormat="1"/>
    <row r="75" s="36" customFormat="1"/>
    <row r="76" s="36" customFormat="1"/>
    <row r="77" s="36" customFormat="1"/>
    <row r="78" s="36" customFormat="1"/>
    <row r="79" s="36" customFormat="1"/>
  </sheetData>
  <customSheetViews>
    <customSheetView guid="{96B612BC-8806-E444-88B1-4DCF179A7E6B}" scale="80" fitToPage="1" view="pageBreakPreview" topLeftCell="B8">
      <selection activeCell="O8" sqref="O8"/>
      <pageMargins left="0.75" right="0.75" top="1" bottom="1" header="0.51200000000000001" footer="0.51200000000000001"/>
      <pageSetup paperSize="9" r:id="rId1"/>
      <headerFooter alignWithMargins="0"/>
    </customSheetView>
    <customSheetView guid="{B4467869-544B-F34B-8EAA-E7B763936B8A}" scale="80" showPageBreaks="1" fitToPage="1" view="pageBreakPreview" topLeftCell="B8">
      <selection activeCell="O8" sqref="O8"/>
      <pageMargins left="0.75" right="0.75" top="1" bottom="1" header="0.51200000000000001" footer="0.51200000000000001"/>
      <pageSetup paperSize="9" r:id="rId2"/>
      <headerFooter alignWithMargins="0"/>
    </customSheetView>
    <customSheetView guid="{0116BDBE-C64C-CA4E-A373-1515DB40E62B}" scale="80" showPageBreaks="1" fitToPage="1" view="pageBreakPreview" topLeftCell="B8">
      <selection activeCell="O8" sqref="O8"/>
      <pageMargins left="0.75" right="0.75" top="1" bottom="1" header="0.51200000000000001" footer="0.51200000000000001"/>
      <pageSetup paperSize="9" r:id="rId3"/>
      <headerFooter alignWithMargins="0"/>
    </customSheetView>
    <customSheetView guid="{A4EF9216-9E19-9545-97B0-FE2A34D0F987}" scale="80" fitToPage="1" view="pageBreakPreview" topLeftCell="B1">
      <selection activeCell="L15" sqref="L15"/>
      <pageMargins left="0.75" right="0.75" top="1" bottom="1" header="0.51200000000000001" footer="0.51200000000000001"/>
      <pageSetup paperSize="9" r:id="rId4"/>
      <headerFooter alignWithMargins="0"/>
    </customSheetView>
    <customSheetView guid="{A5BCBE8B-D631-DC4D-AC12-4A7C26D032E3}" scale="80" fitToPage="1" view="pageBreakPreview" topLeftCell="B4">
      <selection activeCell="L15" sqref="L15"/>
      <pageMargins left="0.75" right="0.75" top="1" bottom="1" header="0.51200000000000001" footer="0.51200000000000001"/>
      <pageSetup paperSize="9" r:id="rId5"/>
      <headerFooter alignWithMargins="0"/>
    </customSheetView>
    <customSheetView guid="{B0DB08DD-A51A-7B4D-90C7-D6001A363E20}" scale="80" fitToPage="1" view="pageBreakPreview" topLeftCell="B4">
      <selection activeCell="L15" sqref="L15"/>
      <pageMargins left="0.75" right="0.75" top="1" bottom="1" header="0.51200000000000001" footer="0.51200000000000001"/>
      <pageSetup paperSize="9" r:id="rId6"/>
      <headerFooter alignWithMargins="0"/>
    </customSheetView>
    <customSheetView guid="{3921EBAD-0C40-4043-BD12-92945C85681F}" scale="80" fitToPage="1" view="pageBreakPreview" topLeftCell="B4">
      <selection activeCell="L15" sqref="L15"/>
      <pageMargins left="0.75" right="0.75" top="1" bottom="1" header="0.51200000000000001" footer="0.51200000000000001"/>
      <pageSetup paperSize="9" r:id="rId7"/>
      <headerFooter alignWithMargins="0"/>
    </customSheetView>
    <customSheetView guid="{010BA514-F8E5-F44B-9408-73D0BAF03220}" scale="80" fitToPage="1" view="pageBreakPreview" topLeftCell="B4">
      <selection activeCell="B15" sqref="B15"/>
      <pageMargins left="0.75" right="0.75" top="1" bottom="1" header="0.51200000000000001" footer="0.51200000000000001"/>
      <pageSetup paperSize="9" r:id="rId8"/>
      <headerFooter alignWithMargins="0"/>
    </customSheetView>
    <customSheetView guid="{4B7C6462-01AD-C24A-BE5A-370058683597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9"/>
      <headerFooter alignWithMargins="0"/>
    </customSheetView>
    <customSheetView guid="{BED36000-7DE8-C64D-9753-50381AC4E376}" scale="80" showPageBreaks="1" fitToPage="1" view="pageBreakPreview" topLeftCell="B8">
      <selection activeCell="L16" sqref="L16"/>
      <pageMargins left="0.75" right="0.75" top="1" bottom="1" header="0.51200000000000001" footer="0.51200000000000001"/>
      <pageSetup paperSize="9" r:id="rId10"/>
      <headerFooter alignWithMargins="0"/>
    </customSheetView>
    <customSheetView guid="{EDCFDF64-6C70-AA4F-8600-46A2DC214C55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11"/>
      <headerFooter alignWithMargins="0"/>
    </customSheetView>
    <customSheetView guid="{1E50F6C9-5C17-0441-AFE8-085841FC9038}" scale="80" showPageBreaks="1" fitToPage="1" view="pageBreakPreview" topLeftCell="B8">
      <selection activeCell="O8" sqref="O8"/>
      <pageMargins left="0.75" right="0.75" top="1" bottom="1" header="0.51200000000000001" footer="0.51200000000000001"/>
      <pageSetup paperSize="9" r:id="rId12"/>
      <headerFooter alignWithMargins="0"/>
    </customSheetView>
    <customSheetView guid="{68BA17B9-516F-7340-B926-33A1D6C8EC6E}" scale="80" fitToPage="1" view="pageBreakPreview" topLeftCell="B8">
      <selection activeCell="O8" sqref="O8"/>
      <pageMargins left="0.75" right="0.75" top="1" bottom="1" header="0.51200000000000001" footer="0.51200000000000001"/>
      <pageSetup paperSize="9" r:id="rId13"/>
      <headerFooter alignWithMargins="0"/>
    </customSheetView>
    <customSheetView guid="{6215127C-1D1E-3A4D-A947-13022DFEFE8A}" scale="80" showPageBreaks="1" fitToPage="1" view="pageBreakPreview" topLeftCell="B8">
      <selection activeCell="I11" sqref="I11"/>
      <pageMargins left="0.75" right="0.75" top="1" bottom="1" header="0.51200000000000001" footer="0.51200000000000001"/>
      <pageSetup paperSize="9" r:id="rId14"/>
      <headerFooter alignWithMargins="0"/>
    </customSheetView>
    <customSheetView guid="{962BC72F-66F5-194B-A345-86E7D742C92C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15"/>
      <headerFooter alignWithMargins="0"/>
    </customSheetView>
    <customSheetView guid="{735208AB-3557-B847-80E8-E799B4E2B870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16"/>
      <headerFooter alignWithMargins="0"/>
    </customSheetView>
    <customSheetView guid="{8E6A6611-11AB-764B-8BD1-FAD2BA1D0124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17"/>
      <headerFooter alignWithMargins="0"/>
    </customSheetView>
    <customSheetView guid="{FDC56B3F-AA0D-EC42-BCB9-5304CA97DB50}" scale="80" fitToPage="1" view="pageBreakPreview" topLeftCell="B8">
      <selection activeCell="L16" sqref="L16"/>
      <pageMargins left="0.75" right="0.75" top="1" bottom="1" header="0.51200000000000001" footer="0.51200000000000001"/>
      <pageSetup paperSize="9" r:id="rId18"/>
      <headerFooter alignWithMargins="0"/>
    </customSheetView>
    <customSheetView guid="{DBC3C8D2-A4DE-0E47-93C6-778332A94AA0}" scale="80" fitToPage="1" view="pageBreakPreview" topLeftCell="B8">
      <selection activeCell="C17" sqref="C17:L17"/>
      <pageMargins left="0.75" right="0.75" top="1" bottom="1" header="0.51200000000000001" footer="0.51200000000000001"/>
      <pageSetup paperSize="9" r:id="rId19"/>
      <headerFooter alignWithMargins="0"/>
    </customSheetView>
    <customSheetView guid="{62034473-0D23-6445-BA68-8B98B56D2740}" scale="80" showPageBreaks="1" fitToPage="1" view="pageBreakPreview" topLeftCell="B8">
      <selection activeCell="L16" sqref="L16"/>
      <pageMargins left="0.75" right="0.75" top="1" bottom="1" header="0.51200000000000001" footer="0.51200000000000001"/>
      <pageSetup paperSize="9" r:id="rId20"/>
      <headerFooter alignWithMargins="0"/>
    </customSheetView>
    <customSheetView guid="{4E2FE851-0210-CB4B-AFD2-F74D01C675E1}" scale="80" fitToPage="1" view="pageBreakPreview" topLeftCell="B7">
      <selection activeCell="B17" sqref="A17:XFD17"/>
      <pageMargins left="0.75" right="0.75" top="1" bottom="1" header="0.51200000000000001" footer="0.51200000000000001"/>
      <pageSetup paperSize="9" r:id="rId21"/>
      <headerFooter alignWithMargins="0"/>
    </customSheetView>
  </customSheetViews>
  <phoneticPr fontId="30"/>
  <pageMargins left="0.75" right="0.75" top="1" bottom="1" header="0.51200000000000001" footer="0.51200000000000001"/>
  <pageSetup paperSize="9" scale="86" fitToWidth="1" fitToHeight="1" usePrinterDefaults="1" r:id="rId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X149"/>
  <sheetViews>
    <sheetView view="pageBreakPreview" zoomScale="80" zoomScaleSheetLayoutView="80" workbookViewId="0">
      <pane xSplit="1" ySplit="5" topLeftCell="B6" activePane="bottomRight" state="frozen"/>
      <selection pane="topRight"/>
      <selection pane="bottomLeft"/>
      <selection pane="bottomRight" activeCell="B54" sqref="B54:B57"/>
    </sheetView>
  </sheetViews>
  <sheetFormatPr defaultRowHeight="13.2"/>
  <cols>
    <col min="1" max="1" width="2.625" style="1" customWidth="1"/>
    <col min="2" max="2" width="9.5" style="1" bestFit="1" customWidth="1"/>
    <col min="3" max="3" width="9.5" style="48" bestFit="1" customWidth="1"/>
    <col min="4" max="4" width="5.5" style="1" bestFit="1" customWidth="1"/>
    <col min="5" max="6" width="5.6640625" style="1" bestFit="1" customWidth="1"/>
    <col min="7" max="9" width="5.5" style="1" bestFit="1" customWidth="1"/>
    <col min="10" max="10" width="6.625" style="1" customWidth="1"/>
    <col min="11" max="14" width="5.6640625" style="1" bestFit="1" customWidth="1"/>
    <col min="15" max="21" width="5.5" style="1" customWidth="1"/>
    <col min="22" max="22" width="7.6640625" style="1" bestFit="1" customWidth="1"/>
    <col min="23" max="23" width="8.625" style="1" customWidth="1"/>
    <col min="24" max="24" width="2.625" style="1" customWidth="1"/>
    <col min="25" max="258" width="9" style="1" customWidth="1"/>
    <col min="259" max="259" width="2.625" style="1" customWidth="1"/>
    <col min="260" max="261" width="9.5" style="1" bestFit="1" customWidth="1"/>
    <col min="262" max="263" width="5.5" style="1" bestFit="1" customWidth="1"/>
    <col min="264" max="264" width="4.5" style="1" bestFit="1" customWidth="1"/>
    <col min="265" max="269" width="5.5" style="1" bestFit="1" customWidth="1"/>
    <col min="270" max="270" width="5.5" style="1" customWidth="1"/>
    <col min="271" max="274" width="5.5" style="1" bestFit="1" customWidth="1"/>
    <col min="275" max="277" width="5.5" style="1" customWidth="1"/>
    <col min="278" max="279" width="7.5" style="1" bestFit="1" customWidth="1"/>
    <col min="280" max="280" width="2.625" style="1" customWidth="1"/>
    <col min="281" max="514" width="9" style="1" customWidth="1"/>
    <col min="515" max="515" width="2.625" style="1" customWidth="1"/>
    <col min="516" max="517" width="9.5" style="1" bestFit="1" customWidth="1"/>
    <col min="518" max="519" width="5.5" style="1" bestFit="1" customWidth="1"/>
    <col min="520" max="520" width="4.5" style="1" bestFit="1" customWidth="1"/>
    <col min="521" max="525" width="5.5" style="1" bestFit="1" customWidth="1"/>
    <col min="526" max="526" width="5.5" style="1" customWidth="1"/>
    <col min="527" max="530" width="5.5" style="1" bestFit="1" customWidth="1"/>
    <col min="531" max="533" width="5.5" style="1" customWidth="1"/>
    <col min="534" max="535" width="7.5" style="1" bestFit="1" customWidth="1"/>
    <col min="536" max="536" width="2.625" style="1" customWidth="1"/>
    <col min="537" max="770" width="9" style="1" customWidth="1"/>
    <col min="771" max="771" width="2.625" style="1" customWidth="1"/>
    <col min="772" max="773" width="9.5" style="1" bestFit="1" customWidth="1"/>
    <col min="774" max="775" width="5.5" style="1" bestFit="1" customWidth="1"/>
    <col min="776" max="776" width="4.5" style="1" bestFit="1" customWidth="1"/>
    <col min="777" max="781" width="5.5" style="1" bestFit="1" customWidth="1"/>
    <col min="782" max="782" width="5.5" style="1" customWidth="1"/>
    <col min="783" max="786" width="5.5" style="1" bestFit="1" customWidth="1"/>
    <col min="787" max="789" width="5.5" style="1" customWidth="1"/>
    <col min="790" max="791" width="7.5" style="1" bestFit="1" customWidth="1"/>
    <col min="792" max="792" width="2.625" style="1" customWidth="1"/>
    <col min="793" max="1026" width="9" style="1" customWidth="1"/>
    <col min="1027" max="1027" width="2.625" style="1" customWidth="1"/>
    <col min="1028" max="1029" width="9.5" style="1" bestFit="1" customWidth="1"/>
    <col min="1030" max="1031" width="5.5" style="1" bestFit="1" customWidth="1"/>
    <col min="1032" max="1032" width="4.5" style="1" bestFit="1" customWidth="1"/>
    <col min="1033" max="1037" width="5.5" style="1" bestFit="1" customWidth="1"/>
    <col min="1038" max="1038" width="5.5" style="1" customWidth="1"/>
    <col min="1039" max="1042" width="5.5" style="1" bestFit="1" customWidth="1"/>
    <col min="1043" max="1045" width="5.5" style="1" customWidth="1"/>
    <col min="1046" max="1047" width="7.5" style="1" bestFit="1" customWidth="1"/>
    <col min="1048" max="1048" width="2.625" style="1" customWidth="1"/>
    <col min="1049" max="1282" width="9" style="1" customWidth="1"/>
    <col min="1283" max="1283" width="2.625" style="1" customWidth="1"/>
    <col min="1284" max="1285" width="9.5" style="1" bestFit="1" customWidth="1"/>
    <col min="1286" max="1287" width="5.5" style="1" bestFit="1" customWidth="1"/>
    <col min="1288" max="1288" width="4.5" style="1" bestFit="1" customWidth="1"/>
    <col min="1289" max="1293" width="5.5" style="1" bestFit="1" customWidth="1"/>
    <col min="1294" max="1294" width="5.5" style="1" customWidth="1"/>
    <col min="1295" max="1298" width="5.5" style="1" bestFit="1" customWidth="1"/>
    <col min="1299" max="1301" width="5.5" style="1" customWidth="1"/>
    <col min="1302" max="1303" width="7.5" style="1" bestFit="1" customWidth="1"/>
    <col min="1304" max="1304" width="2.625" style="1" customWidth="1"/>
    <col min="1305" max="1538" width="9" style="1" customWidth="1"/>
    <col min="1539" max="1539" width="2.625" style="1" customWidth="1"/>
    <col min="1540" max="1541" width="9.5" style="1" bestFit="1" customWidth="1"/>
    <col min="1542" max="1543" width="5.5" style="1" bestFit="1" customWidth="1"/>
    <col min="1544" max="1544" width="4.5" style="1" bestFit="1" customWidth="1"/>
    <col min="1545" max="1549" width="5.5" style="1" bestFit="1" customWidth="1"/>
    <col min="1550" max="1550" width="5.5" style="1" customWidth="1"/>
    <col min="1551" max="1554" width="5.5" style="1" bestFit="1" customWidth="1"/>
    <col min="1555" max="1557" width="5.5" style="1" customWidth="1"/>
    <col min="1558" max="1559" width="7.5" style="1" bestFit="1" customWidth="1"/>
    <col min="1560" max="1560" width="2.625" style="1" customWidth="1"/>
    <col min="1561" max="1794" width="9" style="1" customWidth="1"/>
    <col min="1795" max="1795" width="2.625" style="1" customWidth="1"/>
    <col min="1796" max="1797" width="9.5" style="1" bestFit="1" customWidth="1"/>
    <col min="1798" max="1799" width="5.5" style="1" bestFit="1" customWidth="1"/>
    <col min="1800" max="1800" width="4.5" style="1" bestFit="1" customWidth="1"/>
    <col min="1801" max="1805" width="5.5" style="1" bestFit="1" customWidth="1"/>
    <col min="1806" max="1806" width="5.5" style="1" customWidth="1"/>
    <col min="1807" max="1810" width="5.5" style="1" bestFit="1" customWidth="1"/>
    <col min="1811" max="1813" width="5.5" style="1" customWidth="1"/>
    <col min="1814" max="1815" width="7.5" style="1" bestFit="1" customWidth="1"/>
    <col min="1816" max="1816" width="2.625" style="1" customWidth="1"/>
    <col min="1817" max="2050" width="9" style="1" customWidth="1"/>
    <col min="2051" max="2051" width="2.625" style="1" customWidth="1"/>
    <col min="2052" max="2053" width="9.5" style="1" bestFit="1" customWidth="1"/>
    <col min="2054" max="2055" width="5.5" style="1" bestFit="1" customWidth="1"/>
    <col min="2056" max="2056" width="4.5" style="1" bestFit="1" customWidth="1"/>
    <col min="2057" max="2061" width="5.5" style="1" bestFit="1" customWidth="1"/>
    <col min="2062" max="2062" width="5.5" style="1" customWidth="1"/>
    <col min="2063" max="2066" width="5.5" style="1" bestFit="1" customWidth="1"/>
    <col min="2067" max="2069" width="5.5" style="1" customWidth="1"/>
    <col min="2070" max="2071" width="7.5" style="1" bestFit="1" customWidth="1"/>
    <col min="2072" max="2072" width="2.625" style="1" customWidth="1"/>
    <col min="2073" max="2306" width="9" style="1" customWidth="1"/>
    <col min="2307" max="2307" width="2.625" style="1" customWidth="1"/>
    <col min="2308" max="2309" width="9.5" style="1" bestFit="1" customWidth="1"/>
    <col min="2310" max="2311" width="5.5" style="1" bestFit="1" customWidth="1"/>
    <col min="2312" max="2312" width="4.5" style="1" bestFit="1" customWidth="1"/>
    <col min="2313" max="2317" width="5.5" style="1" bestFit="1" customWidth="1"/>
    <col min="2318" max="2318" width="5.5" style="1" customWidth="1"/>
    <col min="2319" max="2322" width="5.5" style="1" bestFit="1" customWidth="1"/>
    <col min="2323" max="2325" width="5.5" style="1" customWidth="1"/>
    <col min="2326" max="2327" width="7.5" style="1" bestFit="1" customWidth="1"/>
    <col min="2328" max="2328" width="2.625" style="1" customWidth="1"/>
    <col min="2329" max="2562" width="9" style="1" customWidth="1"/>
    <col min="2563" max="2563" width="2.625" style="1" customWidth="1"/>
    <col min="2564" max="2565" width="9.5" style="1" bestFit="1" customWidth="1"/>
    <col min="2566" max="2567" width="5.5" style="1" bestFit="1" customWidth="1"/>
    <col min="2568" max="2568" width="4.5" style="1" bestFit="1" customWidth="1"/>
    <col min="2569" max="2573" width="5.5" style="1" bestFit="1" customWidth="1"/>
    <col min="2574" max="2574" width="5.5" style="1" customWidth="1"/>
    <col min="2575" max="2578" width="5.5" style="1" bestFit="1" customWidth="1"/>
    <col min="2579" max="2581" width="5.5" style="1" customWidth="1"/>
    <col min="2582" max="2583" width="7.5" style="1" bestFit="1" customWidth="1"/>
    <col min="2584" max="2584" width="2.625" style="1" customWidth="1"/>
    <col min="2585" max="2818" width="9" style="1" customWidth="1"/>
    <col min="2819" max="2819" width="2.625" style="1" customWidth="1"/>
    <col min="2820" max="2821" width="9.5" style="1" bestFit="1" customWidth="1"/>
    <col min="2822" max="2823" width="5.5" style="1" bestFit="1" customWidth="1"/>
    <col min="2824" max="2824" width="4.5" style="1" bestFit="1" customWidth="1"/>
    <col min="2825" max="2829" width="5.5" style="1" bestFit="1" customWidth="1"/>
    <col min="2830" max="2830" width="5.5" style="1" customWidth="1"/>
    <col min="2831" max="2834" width="5.5" style="1" bestFit="1" customWidth="1"/>
    <col min="2835" max="2837" width="5.5" style="1" customWidth="1"/>
    <col min="2838" max="2839" width="7.5" style="1" bestFit="1" customWidth="1"/>
    <col min="2840" max="2840" width="2.625" style="1" customWidth="1"/>
    <col min="2841" max="3074" width="9" style="1" customWidth="1"/>
    <col min="3075" max="3075" width="2.625" style="1" customWidth="1"/>
    <col min="3076" max="3077" width="9.5" style="1" bestFit="1" customWidth="1"/>
    <col min="3078" max="3079" width="5.5" style="1" bestFit="1" customWidth="1"/>
    <col min="3080" max="3080" width="4.5" style="1" bestFit="1" customWidth="1"/>
    <col min="3081" max="3085" width="5.5" style="1" bestFit="1" customWidth="1"/>
    <col min="3086" max="3086" width="5.5" style="1" customWidth="1"/>
    <col min="3087" max="3090" width="5.5" style="1" bestFit="1" customWidth="1"/>
    <col min="3091" max="3093" width="5.5" style="1" customWidth="1"/>
    <col min="3094" max="3095" width="7.5" style="1" bestFit="1" customWidth="1"/>
    <col min="3096" max="3096" width="2.625" style="1" customWidth="1"/>
    <col min="3097" max="3330" width="9" style="1" customWidth="1"/>
    <col min="3331" max="3331" width="2.625" style="1" customWidth="1"/>
    <col min="3332" max="3333" width="9.5" style="1" bestFit="1" customWidth="1"/>
    <col min="3334" max="3335" width="5.5" style="1" bestFit="1" customWidth="1"/>
    <col min="3336" max="3336" width="4.5" style="1" bestFit="1" customWidth="1"/>
    <col min="3337" max="3341" width="5.5" style="1" bestFit="1" customWidth="1"/>
    <col min="3342" max="3342" width="5.5" style="1" customWidth="1"/>
    <col min="3343" max="3346" width="5.5" style="1" bestFit="1" customWidth="1"/>
    <col min="3347" max="3349" width="5.5" style="1" customWidth="1"/>
    <col min="3350" max="3351" width="7.5" style="1" bestFit="1" customWidth="1"/>
    <col min="3352" max="3352" width="2.625" style="1" customWidth="1"/>
    <col min="3353" max="3586" width="9" style="1" customWidth="1"/>
    <col min="3587" max="3587" width="2.625" style="1" customWidth="1"/>
    <col min="3588" max="3589" width="9.5" style="1" bestFit="1" customWidth="1"/>
    <col min="3590" max="3591" width="5.5" style="1" bestFit="1" customWidth="1"/>
    <col min="3592" max="3592" width="4.5" style="1" bestFit="1" customWidth="1"/>
    <col min="3593" max="3597" width="5.5" style="1" bestFit="1" customWidth="1"/>
    <col min="3598" max="3598" width="5.5" style="1" customWidth="1"/>
    <col min="3599" max="3602" width="5.5" style="1" bestFit="1" customWidth="1"/>
    <col min="3603" max="3605" width="5.5" style="1" customWidth="1"/>
    <col min="3606" max="3607" width="7.5" style="1" bestFit="1" customWidth="1"/>
    <col min="3608" max="3608" width="2.625" style="1" customWidth="1"/>
    <col min="3609" max="3842" width="9" style="1" customWidth="1"/>
    <col min="3843" max="3843" width="2.625" style="1" customWidth="1"/>
    <col min="3844" max="3845" width="9.5" style="1" bestFit="1" customWidth="1"/>
    <col min="3846" max="3847" width="5.5" style="1" bestFit="1" customWidth="1"/>
    <col min="3848" max="3848" width="4.5" style="1" bestFit="1" customWidth="1"/>
    <col min="3849" max="3853" width="5.5" style="1" bestFit="1" customWidth="1"/>
    <col min="3854" max="3854" width="5.5" style="1" customWidth="1"/>
    <col min="3855" max="3858" width="5.5" style="1" bestFit="1" customWidth="1"/>
    <col min="3859" max="3861" width="5.5" style="1" customWidth="1"/>
    <col min="3862" max="3863" width="7.5" style="1" bestFit="1" customWidth="1"/>
    <col min="3864" max="3864" width="2.625" style="1" customWidth="1"/>
    <col min="3865" max="4098" width="9" style="1" customWidth="1"/>
    <col min="4099" max="4099" width="2.625" style="1" customWidth="1"/>
    <col min="4100" max="4101" width="9.5" style="1" bestFit="1" customWidth="1"/>
    <col min="4102" max="4103" width="5.5" style="1" bestFit="1" customWidth="1"/>
    <col min="4104" max="4104" width="4.5" style="1" bestFit="1" customWidth="1"/>
    <col min="4105" max="4109" width="5.5" style="1" bestFit="1" customWidth="1"/>
    <col min="4110" max="4110" width="5.5" style="1" customWidth="1"/>
    <col min="4111" max="4114" width="5.5" style="1" bestFit="1" customWidth="1"/>
    <col min="4115" max="4117" width="5.5" style="1" customWidth="1"/>
    <col min="4118" max="4119" width="7.5" style="1" bestFit="1" customWidth="1"/>
    <col min="4120" max="4120" width="2.625" style="1" customWidth="1"/>
    <col min="4121" max="4354" width="9" style="1" customWidth="1"/>
    <col min="4355" max="4355" width="2.625" style="1" customWidth="1"/>
    <col min="4356" max="4357" width="9.5" style="1" bestFit="1" customWidth="1"/>
    <col min="4358" max="4359" width="5.5" style="1" bestFit="1" customWidth="1"/>
    <col min="4360" max="4360" width="4.5" style="1" bestFit="1" customWidth="1"/>
    <col min="4361" max="4365" width="5.5" style="1" bestFit="1" customWidth="1"/>
    <col min="4366" max="4366" width="5.5" style="1" customWidth="1"/>
    <col min="4367" max="4370" width="5.5" style="1" bestFit="1" customWidth="1"/>
    <col min="4371" max="4373" width="5.5" style="1" customWidth="1"/>
    <col min="4374" max="4375" width="7.5" style="1" bestFit="1" customWidth="1"/>
    <col min="4376" max="4376" width="2.625" style="1" customWidth="1"/>
    <col min="4377" max="4610" width="9" style="1" customWidth="1"/>
    <col min="4611" max="4611" width="2.625" style="1" customWidth="1"/>
    <col min="4612" max="4613" width="9.5" style="1" bestFit="1" customWidth="1"/>
    <col min="4614" max="4615" width="5.5" style="1" bestFit="1" customWidth="1"/>
    <col min="4616" max="4616" width="4.5" style="1" bestFit="1" customWidth="1"/>
    <col min="4617" max="4621" width="5.5" style="1" bestFit="1" customWidth="1"/>
    <col min="4622" max="4622" width="5.5" style="1" customWidth="1"/>
    <col min="4623" max="4626" width="5.5" style="1" bestFit="1" customWidth="1"/>
    <col min="4627" max="4629" width="5.5" style="1" customWidth="1"/>
    <col min="4630" max="4631" width="7.5" style="1" bestFit="1" customWidth="1"/>
    <col min="4632" max="4632" width="2.625" style="1" customWidth="1"/>
    <col min="4633" max="4866" width="9" style="1" customWidth="1"/>
    <col min="4867" max="4867" width="2.625" style="1" customWidth="1"/>
    <col min="4868" max="4869" width="9.5" style="1" bestFit="1" customWidth="1"/>
    <col min="4870" max="4871" width="5.5" style="1" bestFit="1" customWidth="1"/>
    <col min="4872" max="4872" width="4.5" style="1" bestFit="1" customWidth="1"/>
    <col min="4873" max="4877" width="5.5" style="1" bestFit="1" customWidth="1"/>
    <col min="4878" max="4878" width="5.5" style="1" customWidth="1"/>
    <col min="4879" max="4882" width="5.5" style="1" bestFit="1" customWidth="1"/>
    <col min="4883" max="4885" width="5.5" style="1" customWidth="1"/>
    <col min="4886" max="4887" width="7.5" style="1" bestFit="1" customWidth="1"/>
    <col min="4888" max="4888" width="2.625" style="1" customWidth="1"/>
    <col min="4889" max="5122" width="9" style="1" customWidth="1"/>
    <col min="5123" max="5123" width="2.625" style="1" customWidth="1"/>
    <col min="5124" max="5125" width="9.5" style="1" bestFit="1" customWidth="1"/>
    <col min="5126" max="5127" width="5.5" style="1" bestFit="1" customWidth="1"/>
    <col min="5128" max="5128" width="4.5" style="1" bestFit="1" customWidth="1"/>
    <col min="5129" max="5133" width="5.5" style="1" bestFit="1" customWidth="1"/>
    <col min="5134" max="5134" width="5.5" style="1" customWidth="1"/>
    <col min="5135" max="5138" width="5.5" style="1" bestFit="1" customWidth="1"/>
    <col min="5139" max="5141" width="5.5" style="1" customWidth="1"/>
    <col min="5142" max="5143" width="7.5" style="1" bestFit="1" customWidth="1"/>
    <col min="5144" max="5144" width="2.625" style="1" customWidth="1"/>
    <col min="5145" max="5378" width="9" style="1" customWidth="1"/>
    <col min="5379" max="5379" width="2.625" style="1" customWidth="1"/>
    <col min="5380" max="5381" width="9.5" style="1" bestFit="1" customWidth="1"/>
    <col min="5382" max="5383" width="5.5" style="1" bestFit="1" customWidth="1"/>
    <col min="5384" max="5384" width="4.5" style="1" bestFit="1" customWidth="1"/>
    <col min="5385" max="5389" width="5.5" style="1" bestFit="1" customWidth="1"/>
    <col min="5390" max="5390" width="5.5" style="1" customWidth="1"/>
    <col min="5391" max="5394" width="5.5" style="1" bestFit="1" customWidth="1"/>
    <col min="5395" max="5397" width="5.5" style="1" customWidth="1"/>
    <col min="5398" max="5399" width="7.5" style="1" bestFit="1" customWidth="1"/>
    <col min="5400" max="5400" width="2.625" style="1" customWidth="1"/>
    <col min="5401" max="5634" width="9" style="1" customWidth="1"/>
    <col min="5635" max="5635" width="2.625" style="1" customWidth="1"/>
    <col min="5636" max="5637" width="9.5" style="1" bestFit="1" customWidth="1"/>
    <col min="5638" max="5639" width="5.5" style="1" bestFit="1" customWidth="1"/>
    <col min="5640" max="5640" width="4.5" style="1" bestFit="1" customWidth="1"/>
    <col min="5641" max="5645" width="5.5" style="1" bestFit="1" customWidth="1"/>
    <col min="5646" max="5646" width="5.5" style="1" customWidth="1"/>
    <col min="5647" max="5650" width="5.5" style="1" bestFit="1" customWidth="1"/>
    <col min="5651" max="5653" width="5.5" style="1" customWidth="1"/>
    <col min="5654" max="5655" width="7.5" style="1" bestFit="1" customWidth="1"/>
    <col min="5656" max="5656" width="2.625" style="1" customWidth="1"/>
    <col min="5657" max="5890" width="9" style="1" customWidth="1"/>
    <col min="5891" max="5891" width="2.625" style="1" customWidth="1"/>
    <col min="5892" max="5893" width="9.5" style="1" bestFit="1" customWidth="1"/>
    <col min="5894" max="5895" width="5.5" style="1" bestFit="1" customWidth="1"/>
    <col min="5896" max="5896" width="4.5" style="1" bestFit="1" customWidth="1"/>
    <col min="5897" max="5901" width="5.5" style="1" bestFit="1" customWidth="1"/>
    <col min="5902" max="5902" width="5.5" style="1" customWidth="1"/>
    <col min="5903" max="5906" width="5.5" style="1" bestFit="1" customWidth="1"/>
    <col min="5907" max="5909" width="5.5" style="1" customWidth="1"/>
    <col min="5910" max="5911" width="7.5" style="1" bestFit="1" customWidth="1"/>
    <col min="5912" max="5912" width="2.625" style="1" customWidth="1"/>
    <col min="5913" max="6146" width="9" style="1" customWidth="1"/>
    <col min="6147" max="6147" width="2.625" style="1" customWidth="1"/>
    <col min="6148" max="6149" width="9.5" style="1" bestFit="1" customWidth="1"/>
    <col min="6150" max="6151" width="5.5" style="1" bestFit="1" customWidth="1"/>
    <col min="6152" max="6152" width="4.5" style="1" bestFit="1" customWidth="1"/>
    <col min="6153" max="6157" width="5.5" style="1" bestFit="1" customWidth="1"/>
    <col min="6158" max="6158" width="5.5" style="1" customWidth="1"/>
    <col min="6159" max="6162" width="5.5" style="1" bestFit="1" customWidth="1"/>
    <col min="6163" max="6165" width="5.5" style="1" customWidth="1"/>
    <col min="6166" max="6167" width="7.5" style="1" bestFit="1" customWidth="1"/>
    <col min="6168" max="6168" width="2.625" style="1" customWidth="1"/>
    <col min="6169" max="6402" width="9" style="1" customWidth="1"/>
    <col min="6403" max="6403" width="2.625" style="1" customWidth="1"/>
    <col min="6404" max="6405" width="9.5" style="1" bestFit="1" customWidth="1"/>
    <col min="6406" max="6407" width="5.5" style="1" bestFit="1" customWidth="1"/>
    <col min="6408" max="6408" width="4.5" style="1" bestFit="1" customWidth="1"/>
    <col min="6409" max="6413" width="5.5" style="1" bestFit="1" customWidth="1"/>
    <col min="6414" max="6414" width="5.5" style="1" customWidth="1"/>
    <col min="6415" max="6418" width="5.5" style="1" bestFit="1" customWidth="1"/>
    <col min="6419" max="6421" width="5.5" style="1" customWidth="1"/>
    <col min="6422" max="6423" width="7.5" style="1" bestFit="1" customWidth="1"/>
    <col min="6424" max="6424" width="2.625" style="1" customWidth="1"/>
    <col min="6425" max="6658" width="9" style="1" customWidth="1"/>
    <col min="6659" max="6659" width="2.625" style="1" customWidth="1"/>
    <col min="6660" max="6661" width="9.5" style="1" bestFit="1" customWidth="1"/>
    <col min="6662" max="6663" width="5.5" style="1" bestFit="1" customWidth="1"/>
    <col min="6664" max="6664" width="4.5" style="1" bestFit="1" customWidth="1"/>
    <col min="6665" max="6669" width="5.5" style="1" bestFit="1" customWidth="1"/>
    <col min="6670" max="6670" width="5.5" style="1" customWidth="1"/>
    <col min="6671" max="6674" width="5.5" style="1" bestFit="1" customWidth="1"/>
    <col min="6675" max="6677" width="5.5" style="1" customWidth="1"/>
    <col min="6678" max="6679" width="7.5" style="1" bestFit="1" customWidth="1"/>
    <col min="6680" max="6680" width="2.625" style="1" customWidth="1"/>
    <col min="6681" max="6914" width="9" style="1" customWidth="1"/>
    <col min="6915" max="6915" width="2.625" style="1" customWidth="1"/>
    <col min="6916" max="6917" width="9.5" style="1" bestFit="1" customWidth="1"/>
    <col min="6918" max="6919" width="5.5" style="1" bestFit="1" customWidth="1"/>
    <col min="6920" max="6920" width="4.5" style="1" bestFit="1" customWidth="1"/>
    <col min="6921" max="6925" width="5.5" style="1" bestFit="1" customWidth="1"/>
    <col min="6926" max="6926" width="5.5" style="1" customWidth="1"/>
    <col min="6927" max="6930" width="5.5" style="1" bestFit="1" customWidth="1"/>
    <col min="6931" max="6933" width="5.5" style="1" customWidth="1"/>
    <col min="6934" max="6935" width="7.5" style="1" bestFit="1" customWidth="1"/>
    <col min="6936" max="6936" width="2.625" style="1" customWidth="1"/>
    <col min="6937" max="7170" width="9" style="1" customWidth="1"/>
    <col min="7171" max="7171" width="2.625" style="1" customWidth="1"/>
    <col min="7172" max="7173" width="9.5" style="1" bestFit="1" customWidth="1"/>
    <col min="7174" max="7175" width="5.5" style="1" bestFit="1" customWidth="1"/>
    <col min="7176" max="7176" width="4.5" style="1" bestFit="1" customWidth="1"/>
    <col min="7177" max="7181" width="5.5" style="1" bestFit="1" customWidth="1"/>
    <col min="7182" max="7182" width="5.5" style="1" customWidth="1"/>
    <col min="7183" max="7186" width="5.5" style="1" bestFit="1" customWidth="1"/>
    <col min="7187" max="7189" width="5.5" style="1" customWidth="1"/>
    <col min="7190" max="7191" width="7.5" style="1" bestFit="1" customWidth="1"/>
    <col min="7192" max="7192" width="2.625" style="1" customWidth="1"/>
    <col min="7193" max="7426" width="9" style="1" customWidth="1"/>
    <col min="7427" max="7427" width="2.625" style="1" customWidth="1"/>
    <col min="7428" max="7429" width="9.5" style="1" bestFit="1" customWidth="1"/>
    <col min="7430" max="7431" width="5.5" style="1" bestFit="1" customWidth="1"/>
    <col min="7432" max="7432" width="4.5" style="1" bestFit="1" customWidth="1"/>
    <col min="7433" max="7437" width="5.5" style="1" bestFit="1" customWidth="1"/>
    <col min="7438" max="7438" width="5.5" style="1" customWidth="1"/>
    <col min="7439" max="7442" width="5.5" style="1" bestFit="1" customWidth="1"/>
    <col min="7443" max="7445" width="5.5" style="1" customWidth="1"/>
    <col min="7446" max="7447" width="7.5" style="1" bestFit="1" customWidth="1"/>
    <col min="7448" max="7448" width="2.625" style="1" customWidth="1"/>
    <col min="7449" max="7682" width="9" style="1" customWidth="1"/>
    <col min="7683" max="7683" width="2.625" style="1" customWidth="1"/>
    <col min="7684" max="7685" width="9.5" style="1" bestFit="1" customWidth="1"/>
    <col min="7686" max="7687" width="5.5" style="1" bestFit="1" customWidth="1"/>
    <col min="7688" max="7688" width="4.5" style="1" bestFit="1" customWidth="1"/>
    <col min="7689" max="7693" width="5.5" style="1" bestFit="1" customWidth="1"/>
    <col min="7694" max="7694" width="5.5" style="1" customWidth="1"/>
    <col min="7695" max="7698" width="5.5" style="1" bestFit="1" customWidth="1"/>
    <col min="7699" max="7701" width="5.5" style="1" customWidth="1"/>
    <col min="7702" max="7703" width="7.5" style="1" bestFit="1" customWidth="1"/>
    <col min="7704" max="7704" width="2.625" style="1" customWidth="1"/>
    <col min="7705" max="7938" width="9" style="1" customWidth="1"/>
    <col min="7939" max="7939" width="2.625" style="1" customWidth="1"/>
    <col min="7940" max="7941" width="9.5" style="1" bestFit="1" customWidth="1"/>
    <col min="7942" max="7943" width="5.5" style="1" bestFit="1" customWidth="1"/>
    <col min="7944" max="7944" width="4.5" style="1" bestFit="1" customWidth="1"/>
    <col min="7945" max="7949" width="5.5" style="1" bestFit="1" customWidth="1"/>
    <col min="7950" max="7950" width="5.5" style="1" customWidth="1"/>
    <col min="7951" max="7954" width="5.5" style="1" bestFit="1" customWidth="1"/>
    <col min="7955" max="7957" width="5.5" style="1" customWidth="1"/>
    <col min="7958" max="7959" width="7.5" style="1" bestFit="1" customWidth="1"/>
    <col min="7960" max="7960" width="2.625" style="1" customWidth="1"/>
    <col min="7961" max="8194" width="9" style="1" customWidth="1"/>
    <col min="8195" max="8195" width="2.625" style="1" customWidth="1"/>
    <col min="8196" max="8197" width="9.5" style="1" bestFit="1" customWidth="1"/>
    <col min="8198" max="8199" width="5.5" style="1" bestFit="1" customWidth="1"/>
    <col min="8200" max="8200" width="4.5" style="1" bestFit="1" customWidth="1"/>
    <col min="8201" max="8205" width="5.5" style="1" bestFit="1" customWidth="1"/>
    <col min="8206" max="8206" width="5.5" style="1" customWidth="1"/>
    <col min="8207" max="8210" width="5.5" style="1" bestFit="1" customWidth="1"/>
    <col min="8211" max="8213" width="5.5" style="1" customWidth="1"/>
    <col min="8214" max="8215" width="7.5" style="1" bestFit="1" customWidth="1"/>
    <col min="8216" max="8216" width="2.625" style="1" customWidth="1"/>
    <col min="8217" max="8450" width="9" style="1" customWidth="1"/>
    <col min="8451" max="8451" width="2.625" style="1" customWidth="1"/>
    <col min="8452" max="8453" width="9.5" style="1" bestFit="1" customWidth="1"/>
    <col min="8454" max="8455" width="5.5" style="1" bestFit="1" customWidth="1"/>
    <col min="8456" max="8456" width="4.5" style="1" bestFit="1" customWidth="1"/>
    <col min="8457" max="8461" width="5.5" style="1" bestFit="1" customWidth="1"/>
    <col min="8462" max="8462" width="5.5" style="1" customWidth="1"/>
    <col min="8463" max="8466" width="5.5" style="1" bestFit="1" customWidth="1"/>
    <col min="8467" max="8469" width="5.5" style="1" customWidth="1"/>
    <col min="8470" max="8471" width="7.5" style="1" bestFit="1" customWidth="1"/>
    <col min="8472" max="8472" width="2.625" style="1" customWidth="1"/>
    <col min="8473" max="8706" width="9" style="1" customWidth="1"/>
    <col min="8707" max="8707" width="2.625" style="1" customWidth="1"/>
    <col min="8708" max="8709" width="9.5" style="1" bestFit="1" customWidth="1"/>
    <col min="8710" max="8711" width="5.5" style="1" bestFit="1" customWidth="1"/>
    <col min="8712" max="8712" width="4.5" style="1" bestFit="1" customWidth="1"/>
    <col min="8713" max="8717" width="5.5" style="1" bestFit="1" customWidth="1"/>
    <col min="8718" max="8718" width="5.5" style="1" customWidth="1"/>
    <col min="8719" max="8722" width="5.5" style="1" bestFit="1" customWidth="1"/>
    <col min="8723" max="8725" width="5.5" style="1" customWidth="1"/>
    <col min="8726" max="8727" width="7.5" style="1" bestFit="1" customWidth="1"/>
    <col min="8728" max="8728" width="2.625" style="1" customWidth="1"/>
    <col min="8729" max="8962" width="9" style="1" customWidth="1"/>
    <col min="8963" max="8963" width="2.625" style="1" customWidth="1"/>
    <col min="8964" max="8965" width="9.5" style="1" bestFit="1" customWidth="1"/>
    <col min="8966" max="8967" width="5.5" style="1" bestFit="1" customWidth="1"/>
    <col min="8968" max="8968" width="4.5" style="1" bestFit="1" customWidth="1"/>
    <col min="8969" max="8973" width="5.5" style="1" bestFit="1" customWidth="1"/>
    <col min="8974" max="8974" width="5.5" style="1" customWidth="1"/>
    <col min="8975" max="8978" width="5.5" style="1" bestFit="1" customWidth="1"/>
    <col min="8979" max="8981" width="5.5" style="1" customWidth="1"/>
    <col min="8982" max="8983" width="7.5" style="1" bestFit="1" customWidth="1"/>
    <col min="8984" max="8984" width="2.625" style="1" customWidth="1"/>
    <col min="8985" max="9218" width="9" style="1" customWidth="1"/>
    <col min="9219" max="9219" width="2.625" style="1" customWidth="1"/>
    <col min="9220" max="9221" width="9.5" style="1" bestFit="1" customWidth="1"/>
    <col min="9222" max="9223" width="5.5" style="1" bestFit="1" customWidth="1"/>
    <col min="9224" max="9224" width="4.5" style="1" bestFit="1" customWidth="1"/>
    <col min="9225" max="9229" width="5.5" style="1" bestFit="1" customWidth="1"/>
    <col min="9230" max="9230" width="5.5" style="1" customWidth="1"/>
    <col min="9231" max="9234" width="5.5" style="1" bestFit="1" customWidth="1"/>
    <col min="9235" max="9237" width="5.5" style="1" customWidth="1"/>
    <col min="9238" max="9239" width="7.5" style="1" bestFit="1" customWidth="1"/>
    <col min="9240" max="9240" width="2.625" style="1" customWidth="1"/>
    <col min="9241" max="9474" width="9" style="1" customWidth="1"/>
    <col min="9475" max="9475" width="2.625" style="1" customWidth="1"/>
    <col min="9476" max="9477" width="9.5" style="1" bestFit="1" customWidth="1"/>
    <col min="9478" max="9479" width="5.5" style="1" bestFit="1" customWidth="1"/>
    <col min="9480" max="9480" width="4.5" style="1" bestFit="1" customWidth="1"/>
    <col min="9481" max="9485" width="5.5" style="1" bestFit="1" customWidth="1"/>
    <col min="9486" max="9486" width="5.5" style="1" customWidth="1"/>
    <col min="9487" max="9490" width="5.5" style="1" bestFit="1" customWidth="1"/>
    <col min="9491" max="9493" width="5.5" style="1" customWidth="1"/>
    <col min="9494" max="9495" width="7.5" style="1" bestFit="1" customWidth="1"/>
    <col min="9496" max="9496" width="2.625" style="1" customWidth="1"/>
    <col min="9497" max="9730" width="9" style="1" customWidth="1"/>
    <col min="9731" max="9731" width="2.625" style="1" customWidth="1"/>
    <col min="9732" max="9733" width="9.5" style="1" bestFit="1" customWidth="1"/>
    <col min="9734" max="9735" width="5.5" style="1" bestFit="1" customWidth="1"/>
    <col min="9736" max="9736" width="4.5" style="1" bestFit="1" customWidth="1"/>
    <col min="9737" max="9741" width="5.5" style="1" bestFit="1" customWidth="1"/>
    <col min="9742" max="9742" width="5.5" style="1" customWidth="1"/>
    <col min="9743" max="9746" width="5.5" style="1" bestFit="1" customWidth="1"/>
    <col min="9747" max="9749" width="5.5" style="1" customWidth="1"/>
    <col min="9750" max="9751" width="7.5" style="1" bestFit="1" customWidth="1"/>
    <col min="9752" max="9752" width="2.625" style="1" customWidth="1"/>
    <col min="9753" max="9986" width="9" style="1" customWidth="1"/>
    <col min="9987" max="9987" width="2.625" style="1" customWidth="1"/>
    <col min="9988" max="9989" width="9.5" style="1" bestFit="1" customWidth="1"/>
    <col min="9990" max="9991" width="5.5" style="1" bestFit="1" customWidth="1"/>
    <col min="9992" max="9992" width="4.5" style="1" bestFit="1" customWidth="1"/>
    <col min="9993" max="9997" width="5.5" style="1" bestFit="1" customWidth="1"/>
    <col min="9998" max="9998" width="5.5" style="1" customWidth="1"/>
    <col min="9999" max="10002" width="5.5" style="1" bestFit="1" customWidth="1"/>
    <col min="10003" max="10005" width="5.5" style="1" customWidth="1"/>
    <col min="10006" max="10007" width="7.5" style="1" bestFit="1" customWidth="1"/>
    <col min="10008" max="10008" width="2.625" style="1" customWidth="1"/>
    <col min="10009" max="10242" width="9" style="1" customWidth="1"/>
    <col min="10243" max="10243" width="2.625" style="1" customWidth="1"/>
    <col min="10244" max="10245" width="9.5" style="1" bestFit="1" customWidth="1"/>
    <col min="10246" max="10247" width="5.5" style="1" bestFit="1" customWidth="1"/>
    <col min="10248" max="10248" width="4.5" style="1" bestFit="1" customWidth="1"/>
    <col min="10249" max="10253" width="5.5" style="1" bestFit="1" customWidth="1"/>
    <col min="10254" max="10254" width="5.5" style="1" customWidth="1"/>
    <col min="10255" max="10258" width="5.5" style="1" bestFit="1" customWidth="1"/>
    <col min="10259" max="10261" width="5.5" style="1" customWidth="1"/>
    <col min="10262" max="10263" width="7.5" style="1" bestFit="1" customWidth="1"/>
    <col min="10264" max="10264" width="2.625" style="1" customWidth="1"/>
    <col min="10265" max="10498" width="9" style="1" customWidth="1"/>
    <col min="10499" max="10499" width="2.625" style="1" customWidth="1"/>
    <col min="10500" max="10501" width="9.5" style="1" bestFit="1" customWidth="1"/>
    <col min="10502" max="10503" width="5.5" style="1" bestFit="1" customWidth="1"/>
    <col min="10504" max="10504" width="4.5" style="1" bestFit="1" customWidth="1"/>
    <col min="10505" max="10509" width="5.5" style="1" bestFit="1" customWidth="1"/>
    <col min="10510" max="10510" width="5.5" style="1" customWidth="1"/>
    <col min="10511" max="10514" width="5.5" style="1" bestFit="1" customWidth="1"/>
    <col min="10515" max="10517" width="5.5" style="1" customWidth="1"/>
    <col min="10518" max="10519" width="7.5" style="1" bestFit="1" customWidth="1"/>
    <col min="10520" max="10520" width="2.625" style="1" customWidth="1"/>
    <col min="10521" max="10754" width="9" style="1" customWidth="1"/>
    <col min="10755" max="10755" width="2.625" style="1" customWidth="1"/>
    <col min="10756" max="10757" width="9.5" style="1" bestFit="1" customWidth="1"/>
    <col min="10758" max="10759" width="5.5" style="1" bestFit="1" customWidth="1"/>
    <col min="10760" max="10760" width="4.5" style="1" bestFit="1" customWidth="1"/>
    <col min="10761" max="10765" width="5.5" style="1" bestFit="1" customWidth="1"/>
    <col min="10766" max="10766" width="5.5" style="1" customWidth="1"/>
    <col min="10767" max="10770" width="5.5" style="1" bestFit="1" customWidth="1"/>
    <col min="10771" max="10773" width="5.5" style="1" customWidth="1"/>
    <col min="10774" max="10775" width="7.5" style="1" bestFit="1" customWidth="1"/>
    <col min="10776" max="10776" width="2.625" style="1" customWidth="1"/>
    <col min="10777" max="11010" width="9" style="1" customWidth="1"/>
    <col min="11011" max="11011" width="2.625" style="1" customWidth="1"/>
    <col min="11012" max="11013" width="9.5" style="1" bestFit="1" customWidth="1"/>
    <col min="11014" max="11015" width="5.5" style="1" bestFit="1" customWidth="1"/>
    <col min="11016" max="11016" width="4.5" style="1" bestFit="1" customWidth="1"/>
    <col min="11017" max="11021" width="5.5" style="1" bestFit="1" customWidth="1"/>
    <col min="11022" max="11022" width="5.5" style="1" customWidth="1"/>
    <col min="11023" max="11026" width="5.5" style="1" bestFit="1" customWidth="1"/>
    <col min="11027" max="11029" width="5.5" style="1" customWidth="1"/>
    <col min="11030" max="11031" width="7.5" style="1" bestFit="1" customWidth="1"/>
    <col min="11032" max="11032" width="2.625" style="1" customWidth="1"/>
    <col min="11033" max="11266" width="9" style="1" customWidth="1"/>
    <col min="11267" max="11267" width="2.625" style="1" customWidth="1"/>
    <col min="11268" max="11269" width="9.5" style="1" bestFit="1" customWidth="1"/>
    <col min="11270" max="11271" width="5.5" style="1" bestFit="1" customWidth="1"/>
    <col min="11272" max="11272" width="4.5" style="1" bestFit="1" customWidth="1"/>
    <col min="11273" max="11277" width="5.5" style="1" bestFit="1" customWidth="1"/>
    <col min="11278" max="11278" width="5.5" style="1" customWidth="1"/>
    <col min="11279" max="11282" width="5.5" style="1" bestFit="1" customWidth="1"/>
    <col min="11283" max="11285" width="5.5" style="1" customWidth="1"/>
    <col min="11286" max="11287" width="7.5" style="1" bestFit="1" customWidth="1"/>
    <col min="11288" max="11288" width="2.625" style="1" customWidth="1"/>
    <col min="11289" max="11522" width="9" style="1" customWidth="1"/>
    <col min="11523" max="11523" width="2.625" style="1" customWidth="1"/>
    <col min="11524" max="11525" width="9.5" style="1" bestFit="1" customWidth="1"/>
    <col min="11526" max="11527" width="5.5" style="1" bestFit="1" customWidth="1"/>
    <col min="11528" max="11528" width="4.5" style="1" bestFit="1" customWidth="1"/>
    <col min="11529" max="11533" width="5.5" style="1" bestFit="1" customWidth="1"/>
    <col min="11534" max="11534" width="5.5" style="1" customWidth="1"/>
    <col min="11535" max="11538" width="5.5" style="1" bestFit="1" customWidth="1"/>
    <col min="11539" max="11541" width="5.5" style="1" customWidth="1"/>
    <col min="11542" max="11543" width="7.5" style="1" bestFit="1" customWidth="1"/>
    <col min="11544" max="11544" width="2.625" style="1" customWidth="1"/>
    <col min="11545" max="11778" width="9" style="1" customWidth="1"/>
    <col min="11779" max="11779" width="2.625" style="1" customWidth="1"/>
    <col min="11780" max="11781" width="9.5" style="1" bestFit="1" customWidth="1"/>
    <col min="11782" max="11783" width="5.5" style="1" bestFit="1" customWidth="1"/>
    <col min="11784" max="11784" width="4.5" style="1" bestFit="1" customWidth="1"/>
    <col min="11785" max="11789" width="5.5" style="1" bestFit="1" customWidth="1"/>
    <col min="11790" max="11790" width="5.5" style="1" customWidth="1"/>
    <col min="11791" max="11794" width="5.5" style="1" bestFit="1" customWidth="1"/>
    <col min="11795" max="11797" width="5.5" style="1" customWidth="1"/>
    <col min="11798" max="11799" width="7.5" style="1" bestFit="1" customWidth="1"/>
    <col min="11800" max="11800" width="2.625" style="1" customWidth="1"/>
    <col min="11801" max="12034" width="9" style="1" customWidth="1"/>
    <col min="12035" max="12035" width="2.625" style="1" customWidth="1"/>
    <col min="12036" max="12037" width="9.5" style="1" bestFit="1" customWidth="1"/>
    <col min="12038" max="12039" width="5.5" style="1" bestFit="1" customWidth="1"/>
    <col min="12040" max="12040" width="4.5" style="1" bestFit="1" customWidth="1"/>
    <col min="12041" max="12045" width="5.5" style="1" bestFit="1" customWidth="1"/>
    <col min="12046" max="12046" width="5.5" style="1" customWidth="1"/>
    <col min="12047" max="12050" width="5.5" style="1" bestFit="1" customWidth="1"/>
    <col min="12051" max="12053" width="5.5" style="1" customWidth="1"/>
    <col min="12054" max="12055" width="7.5" style="1" bestFit="1" customWidth="1"/>
    <col min="12056" max="12056" width="2.625" style="1" customWidth="1"/>
    <col min="12057" max="12290" width="9" style="1" customWidth="1"/>
    <col min="12291" max="12291" width="2.625" style="1" customWidth="1"/>
    <col min="12292" max="12293" width="9.5" style="1" bestFit="1" customWidth="1"/>
    <col min="12294" max="12295" width="5.5" style="1" bestFit="1" customWidth="1"/>
    <col min="12296" max="12296" width="4.5" style="1" bestFit="1" customWidth="1"/>
    <col min="12297" max="12301" width="5.5" style="1" bestFit="1" customWidth="1"/>
    <col min="12302" max="12302" width="5.5" style="1" customWidth="1"/>
    <col min="12303" max="12306" width="5.5" style="1" bestFit="1" customWidth="1"/>
    <col min="12307" max="12309" width="5.5" style="1" customWidth="1"/>
    <col min="12310" max="12311" width="7.5" style="1" bestFit="1" customWidth="1"/>
    <col min="12312" max="12312" width="2.625" style="1" customWidth="1"/>
    <col min="12313" max="12546" width="9" style="1" customWidth="1"/>
    <col min="12547" max="12547" width="2.625" style="1" customWidth="1"/>
    <col min="12548" max="12549" width="9.5" style="1" bestFit="1" customWidth="1"/>
    <col min="12550" max="12551" width="5.5" style="1" bestFit="1" customWidth="1"/>
    <col min="12552" max="12552" width="4.5" style="1" bestFit="1" customWidth="1"/>
    <col min="12553" max="12557" width="5.5" style="1" bestFit="1" customWidth="1"/>
    <col min="12558" max="12558" width="5.5" style="1" customWidth="1"/>
    <col min="12559" max="12562" width="5.5" style="1" bestFit="1" customWidth="1"/>
    <col min="12563" max="12565" width="5.5" style="1" customWidth="1"/>
    <col min="12566" max="12567" width="7.5" style="1" bestFit="1" customWidth="1"/>
    <col min="12568" max="12568" width="2.625" style="1" customWidth="1"/>
    <col min="12569" max="12802" width="9" style="1" customWidth="1"/>
    <col min="12803" max="12803" width="2.625" style="1" customWidth="1"/>
    <col min="12804" max="12805" width="9.5" style="1" bestFit="1" customWidth="1"/>
    <col min="12806" max="12807" width="5.5" style="1" bestFit="1" customWidth="1"/>
    <col min="12808" max="12808" width="4.5" style="1" bestFit="1" customWidth="1"/>
    <col min="12809" max="12813" width="5.5" style="1" bestFit="1" customWidth="1"/>
    <col min="12814" max="12814" width="5.5" style="1" customWidth="1"/>
    <col min="12815" max="12818" width="5.5" style="1" bestFit="1" customWidth="1"/>
    <col min="12819" max="12821" width="5.5" style="1" customWidth="1"/>
    <col min="12822" max="12823" width="7.5" style="1" bestFit="1" customWidth="1"/>
    <col min="12824" max="12824" width="2.625" style="1" customWidth="1"/>
    <col min="12825" max="13058" width="9" style="1" customWidth="1"/>
    <col min="13059" max="13059" width="2.625" style="1" customWidth="1"/>
    <col min="13060" max="13061" width="9.5" style="1" bestFit="1" customWidth="1"/>
    <col min="13062" max="13063" width="5.5" style="1" bestFit="1" customWidth="1"/>
    <col min="13064" max="13064" width="4.5" style="1" bestFit="1" customWidth="1"/>
    <col min="13065" max="13069" width="5.5" style="1" bestFit="1" customWidth="1"/>
    <col min="13070" max="13070" width="5.5" style="1" customWidth="1"/>
    <col min="13071" max="13074" width="5.5" style="1" bestFit="1" customWidth="1"/>
    <col min="13075" max="13077" width="5.5" style="1" customWidth="1"/>
    <col min="13078" max="13079" width="7.5" style="1" bestFit="1" customWidth="1"/>
    <col min="13080" max="13080" width="2.625" style="1" customWidth="1"/>
    <col min="13081" max="13314" width="9" style="1" customWidth="1"/>
    <col min="13315" max="13315" width="2.625" style="1" customWidth="1"/>
    <col min="13316" max="13317" width="9.5" style="1" bestFit="1" customWidth="1"/>
    <col min="13318" max="13319" width="5.5" style="1" bestFit="1" customWidth="1"/>
    <col min="13320" max="13320" width="4.5" style="1" bestFit="1" customWidth="1"/>
    <col min="13321" max="13325" width="5.5" style="1" bestFit="1" customWidth="1"/>
    <col min="13326" max="13326" width="5.5" style="1" customWidth="1"/>
    <col min="13327" max="13330" width="5.5" style="1" bestFit="1" customWidth="1"/>
    <col min="13331" max="13333" width="5.5" style="1" customWidth="1"/>
    <col min="13334" max="13335" width="7.5" style="1" bestFit="1" customWidth="1"/>
    <col min="13336" max="13336" width="2.625" style="1" customWidth="1"/>
    <col min="13337" max="13570" width="9" style="1" customWidth="1"/>
    <col min="13571" max="13571" width="2.625" style="1" customWidth="1"/>
    <col min="13572" max="13573" width="9.5" style="1" bestFit="1" customWidth="1"/>
    <col min="13574" max="13575" width="5.5" style="1" bestFit="1" customWidth="1"/>
    <col min="13576" max="13576" width="4.5" style="1" bestFit="1" customWidth="1"/>
    <col min="13577" max="13581" width="5.5" style="1" bestFit="1" customWidth="1"/>
    <col min="13582" max="13582" width="5.5" style="1" customWidth="1"/>
    <col min="13583" max="13586" width="5.5" style="1" bestFit="1" customWidth="1"/>
    <col min="13587" max="13589" width="5.5" style="1" customWidth="1"/>
    <col min="13590" max="13591" width="7.5" style="1" bestFit="1" customWidth="1"/>
    <col min="13592" max="13592" width="2.625" style="1" customWidth="1"/>
    <col min="13593" max="13826" width="9" style="1" customWidth="1"/>
    <col min="13827" max="13827" width="2.625" style="1" customWidth="1"/>
    <col min="13828" max="13829" width="9.5" style="1" bestFit="1" customWidth="1"/>
    <col min="13830" max="13831" width="5.5" style="1" bestFit="1" customWidth="1"/>
    <col min="13832" max="13832" width="4.5" style="1" bestFit="1" customWidth="1"/>
    <col min="13833" max="13837" width="5.5" style="1" bestFit="1" customWidth="1"/>
    <col min="13838" max="13838" width="5.5" style="1" customWidth="1"/>
    <col min="13839" max="13842" width="5.5" style="1" bestFit="1" customWidth="1"/>
    <col min="13843" max="13845" width="5.5" style="1" customWidth="1"/>
    <col min="13846" max="13847" width="7.5" style="1" bestFit="1" customWidth="1"/>
    <col min="13848" max="13848" width="2.625" style="1" customWidth="1"/>
    <col min="13849" max="14082" width="9" style="1" customWidth="1"/>
    <col min="14083" max="14083" width="2.625" style="1" customWidth="1"/>
    <col min="14084" max="14085" width="9.5" style="1" bestFit="1" customWidth="1"/>
    <col min="14086" max="14087" width="5.5" style="1" bestFit="1" customWidth="1"/>
    <col min="14088" max="14088" width="4.5" style="1" bestFit="1" customWidth="1"/>
    <col min="14089" max="14093" width="5.5" style="1" bestFit="1" customWidth="1"/>
    <col min="14094" max="14094" width="5.5" style="1" customWidth="1"/>
    <col min="14095" max="14098" width="5.5" style="1" bestFit="1" customWidth="1"/>
    <col min="14099" max="14101" width="5.5" style="1" customWidth="1"/>
    <col min="14102" max="14103" width="7.5" style="1" bestFit="1" customWidth="1"/>
    <col min="14104" max="14104" width="2.625" style="1" customWidth="1"/>
    <col min="14105" max="14338" width="9" style="1" customWidth="1"/>
    <col min="14339" max="14339" width="2.625" style="1" customWidth="1"/>
    <col min="14340" max="14341" width="9.5" style="1" bestFit="1" customWidth="1"/>
    <col min="14342" max="14343" width="5.5" style="1" bestFit="1" customWidth="1"/>
    <col min="14344" max="14344" width="4.5" style="1" bestFit="1" customWidth="1"/>
    <col min="14345" max="14349" width="5.5" style="1" bestFit="1" customWidth="1"/>
    <col min="14350" max="14350" width="5.5" style="1" customWidth="1"/>
    <col min="14351" max="14354" width="5.5" style="1" bestFit="1" customWidth="1"/>
    <col min="14355" max="14357" width="5.5" style="1" customWidth="1"/>
    <col min="14358" max="14359" width="7.5" style="1" bestFit="1" customWidth="1"/>
    <col min="14360" max="14360" width="2.625" style="1" customWidth="1"/>
    <col min="14361" max="14594" width="9" style="1" customWidth="1"/>
    <col min="14595" max="14595" width="2.625" style="1" customWidth="1"/>
    <col min="14596" max="14597" width="9.5" style="1" bestFit="1" customWidth="1"/>
    <col min="14598" max="14599" width="5.5" style="1" bestFit="1" customWidth="1"/>
    <col min="14600" max="14600" width="4.5" style="1" bestFit="1" customWidth="1"/>
    <col min="14601" max="14605" width="5.5" style="1" bestFit="1" customWidth="1"/>
    <col min="14606" max="14606" width="5.5" style="1" customWidth="1"/>
    <col min="14607" max="14610" width="5.5" style="1" bestFit="1" customWidth="1"/>
    <col min="14611" max="14613" width="5.5" style="1" customWidth="1"/>
    <col min="14614" max="14615" width="7.5" style="1" bestFit="1" customWidth="1"/>
    <col min="14616" max="14616" width="2.625" style="1" customWidth="1"/>
    <col min="14617" max="14850" width="9" style="1" customWidth="1"/>
    <col min="14851" max="14851" width="2.625" style="1" customWidth="1"/>
    <col min="14852" max="14853" width="9.5" style="1" bestFit="1" customWidth="1"/>
    <col min="14854" max="14855" width="5.5" style="1" bestFit="1" customWidth="1"/>
    <col min="14856" max="14856" width="4.5" style="1" bestFit="1" customWidth="1"/>
    <col min="14857" max="14861" width="5.5" style="1" bestFit="1" customWidth="1"/>
    <col min="14862" max="14862" width="5.5" style="1" customWidth="1"/>
    <col min="14863" max="14866" width="5.5" style="1" bestFit="1" customWidth="1"/>
    <col min="14867" max="14869" width="5.5" style="1" customWidth="1"/>
    <col min="14870" max="14871" width="7.5" style="1" bestFit="1" customWidth="1"/>
    <col min="14872" max="14872" width="2.625" style="1" customWidth="1"/>
    <col min="14873" max="15106" width="9" style="1" customWidth="1"/>
    <col min="15107" max="15107" width="2.625" style="1" customWidth="1"/>
    <col min="15108" max="15109" width="9.5" style="1" bestFit="1" customWidth="1"/>
    <col min="15110" max="15111" width="5.5" style="1" bestFit="1" customWidth="1"/>
    <col min="15112" max="15112" width="4.5" style="1" bestFit="1" customWidth="1"/>
    <col min="15113" max="15117" width="5.5" style="1" bestFit="1" customWidth="1"/>
    <col min="15118" max="15118" width="5.5" style="1" customWidth="1"/>
    <col min="15119" max="15122" width="5.5" style="1" bestFit="1" customWidth="1"/>
    <col min="15123" max="15125" width="5.5" style="1" customWidth="1"/>
    <col min="15126" max="15127" width="7.5" style="1" bestFit="1" customWidth="1"/>
    <col min="15128" max="15128" width="2.625" style="1" customWidth="1"/>
    <col min="15129" max="15362" width="9" style="1" customWidth="1"/>
    <col min="15363" max="15363" width="2.625" style="1" customWidth="1"/>
    <col min="15364" max="15365" width="9.5" style="1" bestFit="1" customWidth="1"/>
    <col min="15366" max="15367" width="5.5" style="1" bestFit="1" customWidth="1"/>
    <col min="15368" max="15368" width="4.5" style="1" bestFit="1" customWidth="1"/>
    <col min="15369" max="15373" width="5.5" style="1" bestFit="1" customWidth="1"/>
    <col min="15374" max="15374" width="5.5" style="1" customWidth="1"/>
    <col min="15375" max="15378" width="5.5" style="1" bestFit="1" customWidth="1"/>
    <col min="15379" max="15381" width="5.5" style="1" customWidth="1"/>
    <col min="15382" max="15383" width="7.5" style="1" bestFit="1" customWidth="1"/>
    <col min="15384" max="15384" width="2.625" style="1" customWidth="1"/>
    <col min="15385" max="15618" width="9" style="1" customWidth="1"/>
    <col min="15619" max="15619" width="2.625" style="1" customWidth="1"/>
    <col min="15620" max="15621" width="9.5" style="1" bestFit="1" customWidth="1"/>
    <col min="15622" max="15623" width="5.5" style="1" bestFit="1" customWidth="1"/>
    <col min="15624" max="15624" width="4.5" style="1" bestFit="1" customWidth="1"/>
    <col min="15625" max="15629" width="5.5" style="1" bestFit="1" customWidth="1"/>
    <col min="15630" max="15630" width="5.5" style="1" customWidth="1"/>
    <col min="15631" max="15634" width="5.5" style="1" bestFit="1" customWidth="1"/>
    <col min="15635" max="15637" width="5.5" style="1" customWidth="1"/>
    <col min="15638" max="15639" width="7.5" style="1" bestFit="1" customWidth="1"/>
    <col min="15640" max="15640" width="2.625" style="1" customWidth="1"/>
    <col min="15641" max="15874" width="9" style="1" customWidth="1"/>
    <col min="15875" max="15875" width="2.625" style="1" customWidth="1"/>
    <col min="15876" max="15877" width="9.5" style="1" bestFit="1" customWidth="1"/>
    <col min="15878" max="15879" width="5.5" style="1" bestFit="1" customWidth="1"/>
    <col min="15880" max="15880" width="4.5" style="1" bestFit="1" customWidth="1"/>
    <col min="15881" max="15885" width="5.5" style="1" bestFit="1" customWidth="1"/>
    <col min="15886" max="15886" width="5.5" style="1" customWidth="1"/>
    <col min="15887" max="15890" width="5.5" style="1" bestFit="1" customWidth="1"/>
    <col min="15891" max="15893" width="5.5" style="1" customWidth="1"/>
    <col min="15894" max="15895" width="7.5" style="1" bestFit="1" customWidth="1"/>
    <col min="15896" max="15896" width="2.625" style="1" customWidth="1"/>
    <col min="15897" max="16130" width="9" style="1" customWidth="1"/>
    <col min="16131" max="16131" width="2.625" style="1" customWidth="1"/>
    <col min="16132" max="16133" width="9.5" style="1" bestFit="1" customWidth="1"/>
    <col min="16134" max="16135" width="5.5" style="1" bestFit="1" customWidth="1"/>
    <col min="16136" max="16136" width="4.5" style="1" bestFit="1" customWidth="1"/>
    <col min="16137" max="16141" width="5.5" style="1" bestFit="1" customWidth="1"/>
    <col min="16142" max="16142" width="5.5" style="1" customWidth="1"/>
    <col min="16143" max="16146" width="5.5" style="1" bestFit="1" customWidth="1"/>
    <col min="16147" max="16149" width="5.5" style="1" customWidth="1"/>
    <col min="16150" max="16151" width="7.5" style="1" bestFit="1" customWidth="1"/>
    <col min="16152" max="16152" width="2.625" style="1" customWidth="1"/>
    <col min="16153" max="16384" width="9" style="1" customWidth="1"/>
  </cols>
  <sheetData>
    <row r="1" spans="1:24" ht="24.95" customHeight="1">
      <c r="A1" s="21" t="s">
        <v>71</v>
      </c>
    </row>
    <row r="2" spans="1:24" s="1" customFormat="1">
      <c r="A2" s="49"/>
      <c r="C2" s="48"/>
      <c r="M2" s="54"/>
    </row>
    <row r="3" spans="1:24" s="4" customFormat="1">
      <c r="A3" s="4"/>
      <c r="B3" s="4"/>
      <c r="C3" s="2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2" t="s">
        <v>49</v>
      </c>
      <c r="X3" s="12"/>
    </row>
    <row r="4" spans="1:24" s="4" customFormat="1">
      <c r="A4" s="4"/>
      <c r="B4" s="6" t="s">
        <v>21</v>
      </c>
      <c r="C4" s="7"/>
      <c r="D4" s="8" t="s">
        <v>72</v>
      </c>
      <c r="E4" s="8"/>
      <c r="F4" s="8"/>
      <c r="G4" s="8"/>
      <c r="H4" s="8"/>
      <c r="I4" s="8"/>
      <c r="J4" s="8"/>
      <c r="K4" s="8" t="s">
        <v>73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3" t="s">
        <v>56</v>
      </c>
      <c r="X4" s="4"/>
    </row>
    <row r="5" spans="1:24" s="4" customFormat="1" ht="120">
      <c r="A5" s="4"/>
      <c r="B5" s="7"/>
      <c r="C5" s="7"/>
      <c r="D5" s="41" t="s">
        <v>54</v>
      </c>
      <c r="E5" s="43" t="s">
        <v>74</v>
      </c>
      <c r="F5" s="43" t="s">
        <v>75</v>
      </c>
      <c r="G5" s="43" t="s">
        <v>76</v>
      </c>
      <c r="H5" s="43" t="s">
        <v>58</v>
      </c>
      <c r="I5" s="43" t="s">
        <v>78</v>
      </c>
      <c r="J5" s="43" t="s">
        <v>37</v>
      </c>
      <c r="K5" s="43" t="s">
        <v>64</v>
      </c>
      <c r="L5" s="43" t="s">
        <v>69</v>
      </c>
      <c r="M5" s="43" t="s">
        <v>44</v>
      </c>
      <c r="N5" s="43" t="s">
        <v>24</v>
      </c>
      <c r="O5" s="43" t="s">
        <v>79</v>
      </c>
      <c r="P5" s="43" t="s">
        <v>81</v>
      </c>
      <c r="Q5" s="43" t="s">
        <v>165</v>
      </c>
      <c r="R5" s="43" t="s">
        <v>82</v>
      </c>
      <c r="S5" s="43" t="s">
        <v>58</v>
      </c>
      <c r="T5" s="43" t="s">
        <v>223</v>
      </c>
      <c r="U5" s="43" t="s">
        <v>244</v>
      </c>
      <c r="V5" s="43" t="s">
        <v>37</v>
      </c>
      <c r="W5" s="31"/>
      <c r="X5" s="4"/>
    </row>
    <row r="6" spans="1:24" s="4" customFormat="1" ht="20.100000000000001" hidden="1" customHeight="1">
      <c r="A6" s="4"/>
      <c r="B6" s="8" t="s">
        <v>47</v>
      </c>
      <c r="C6" s="8" t="s">
        <v>84</v>
      </c>
      <c r="D6" s="42">
        <v>63</v>
      </c>
      <c r="E6" s="42">
        <v>38</v>
      </c>
      <c r="F6" s="42">
        <v>49</v>
      </c>
      <c r="G6" s="42">
        <v>54</v>
      </c>
      <c r="H6" s="42">
        <v>74</v>
      </c>
      <c r="I6" s="42">
        <v>49</v>
      </c>
      <c r="J6" s="42">
        <v>327</v>
      </c>
      <c r="K6" s="42">
        <v>76</v>
      </c>
      <c r="L6" s="42">
        <v>71</v>
      </c>
      <c r="M6" s="42">
        <v>91</v>
      </c>
      <c r="N6" s="42">
        <v>88</v>
      </c>
      <c r="O6" s="53"/>
      <c r="P6" s="53"/>
      <c r="Q6" s="53"/>
      <c r="R6" s="53"/>
      <c r="S6" s="53"/>
      <c r="T6" s="53"/>
      <c r="U6" s="53"/>
      <c r="V6" s="42">
        <v>326</v>
      </c>
      <c r="W6" s="42">
        <v>653</v>
      </c>
      <c r="X6" s="4"/>
    </row>
    <row r="7" spans="1:24" s="4" customFormat="1" ht="20.100000000000001" hidden="1" customHeight="1">
      <c r="A7" s="4"/>
      <c r="B7" s="8"/>
      <c r="C7" s="8" t="s">
        <v>83</v>
      </c>
      <c r="D7" s="42">
        <v>26</v>
      </c>
      <c r="E7" s="42">
        <v>18</v>
      </c>
      <c r="F7" s="42">
        <v>18</v>
      </c>
      <c r="G7" s="42">
        <v>23</v>
      </c>
      <c r="H7" s="42">
        <v>36</v>
      </c>
      <c r="I7" s="42">
        <v>19</v>
      </c>
      <c r="J7" s="42">
        <v>140</v>
      </c>
      <c r="K7" s="42">
        <v>37</v>
      </c>
      <c r="L7" s="42">
        <v>31</v>
      </c>
      <c r="M7" s="42">
        <v>45</v>
      </c>
      <c r="N7" s="42">
        <v>37</v>
      </c>
      <c r="O7" s="53"/>
      <c r="P7" s="53"/>
      <c r="Q7" s="53"/>
      <c r="R7" s="53"/>
      <c r="S7" s="53"/>
      <c r="T7" s="53"/>
      <c r="U7" s="53"/>
      <c r="V7" s="42">
        <v>150</v>
      </c>
      <c r="W7" s="42">
        <v>290</v>
      </c>
      <c r="X7" s="4"/>
    </row>
    <row r="8" spans="1:24" s="4" customFormat="1" ht="20.100000000000001" hidden="1" customHeight="1">
      <c r="A8" s="4"/>
      <c r="B8" s="8"/>
      <c r="C8" s="8" t="s">
        <v>85</v>
      </c>
      <c r="D8" s="42">
        <v>64</v>
      </c>
      <c r="E8" s="42">
        <v>45</v>
      </c>
      <c r="F8" s="42">
        <v>50</v>
      </c>
      <c r="G8" s="42">
        <v>51</v>
      </c>
      <c r="H8" s="42">
        <v>73</v>
      </c>
      <c r="I8" s="42">
        <v>50</v>
      </c>
      <c r="J8" s="42">
        <v>333</v>
      </c>
      <c r="K8" s="42">
        <v>69</v>
      </c>
      <c r="L8" s="42">
        <v>84</v>
      </c>
      <c r="M8" s="42">
        <v>91</v>
      </c>
      <c r="N8" s="42">
        <v>89</v>
      </c>
      <c r="O8" s="53"/>
      <c r="P8" s="53"/>
      <c r="Q8" s="53"/>
      <c r="R8" s="53"/>
      <c r="S8" s="53"/>
      <c r="T8" s="53"/>
      <c r="U8" s="53"/>
      <c r="V8" s="42">
        <v>333</v>
      </c>
      <c r="W8" s="42">
        <v>666</v>
      </c>
      <c r="X8" s="4"/>
    </row>
    <row r="9" spans="1:24" s="4" customFormat="1" ht="20.100000000000001" hidden="1" customHeight="1">
      <c r="A9" s="4"/>
      <c r="B9" s="8"/>
      <c r="C9" s="8" t="s">
        <v>45</v>
      </c>
      <c r="D9" s="42">
        <v>153</v>
      </c>
      <c r="E9" s="42">
        <v>101</v>
      </c>
      <c r="F9" s="42">
        <v>117</v>
      </c>
      <c r="G9" s="42">
        <v>128</v>
      </c>
      <c r="H9" s="42">
        <v>183</v>
      </c>
      <c r="I9" s="42">
        <v>118</v>
      </c>
      <c r="J9" s="42">
        <v>800</v>
      </c>
      <c r="K9" s="42">
        <v>182</v>
      </c>
      <c r="L9" s="42">
        <v>186</v>
      </c>
      <c r="M9" s="42">
        <v>227</v>
      </c>
      <c r="N9" s="42">
        <v>214</v>
      </c>
      <c r="O9" s="53"/>
      <c r="P9" s="53"/>
      <c r="Q9" s="53"/>
      <c r="R9" s="53"/>
      <c r="S9" s="53"/>
      <c r="T9" s="53"/>
      <c r="U9" s="53"/>
      <c r="V9" s="42">
        <v>809</v>
      </c>
      <c r="W9" s="42">
        <v>1609</v>
      </c>
      <c r="X9" s="4"/>
    </row>
    <row r="10" spans="1:24" s="4" customFormat="1" ht="20.100000000000001" hidden="1" customHeight="1">
      <c r="A10" s="4"/>
      <c r="B10" s="8" t="s">
        <v>50</v>
      </c>
      <c r="C10" s="8" t="s">
        <v>84</v>
      </c>
      <c r="D10" s="42">
        <v>61</v>
      </c>
      <c r="E10" s="42">
        <v>36</v>
      </c>
      <c r="F10" s="42">
        <v>55</v>
      </c>
      <c r="G10" s="42">
        <v>51</v>
      </c>
      <c r="H10" s="42">
        <v>59</v>
      </c>
      <c r="I10" s="42">
        <v>46</v>
      </c>
      <c r="J10" s="42">
        <v>308</v>
      </c>
      <c r="K10" s="42">
        <v>73</v>
      </c>
      <c r="L10" s="42">
        <v>65</v>
      </c>
      <c r="M10" s="42">
        <v>90</v>
      </c>
      <c r="N10" s="42">
        <v>78</v>
      </c>
      <c r="O10" s="53"/>
      <c r="P10" s="53"/>
      <c r="Q10" s="53"/>
      <c r="R10" s="53"/>
      <c r="S10" s="53"/>
      <c r="T10" s="53"/>
      <c r="U10" s="53"/>
      <c r="V10" s="42">
        <v>306</v>
      </c>
      <c r="W10" s="42">
        <v>614</v>
      </c>
      <c r="X10" s="4"/>
    </row>
    <row r="11" spans="1:24" s="4" customFormat="1" ht="20.100000000000001" hidden="1" customHeight="1">
      <c r="A11" s="4"/>
      <c r="B11" s="8"/>
      <c r="C11" s="8" t="s">
        <v>83</v>
      </c>
      <c r="D11" s="42">
        <v>34</v>
      </c>
      <c r="E11" s="42">
        <v>20</v>
      </c>
      <c r="F11" s="42">
        <v>27</v>
      </c>
      <c r="G11" s="42">
        <v>21</v>
      </c>
      <c r="H11" s="42">
        <v>38</v>
      </c>
      <c r="I11" s="42">
        <v>26</v>
      </c>
      <c r="J11" s="42">
        <v>166</v>
      </c>
      <c r="K11" s="42">
        <v>44</v>
      </c>
      <c r="L11" s="42">
        <v>45</v>
      </c>
      <c r="M11" s="42">
        <v>47</v>
      </c>
      <c r="N11" s="42">
        <v>41</v>
      </c>
      <c r="O11" s="53"/>
      <c r="P11" s="53"/>
      <c r="Q11" s="53"/>
      <c r="R11" s="53"/>
      <c r="S11" s="53"/>
      <c r="T11" s="53"/>
      <c r="U11" s="53"/>
      <c r="V11" s="42">
        <v>177</v>
      </c>
      <c r="W11" s="42">
        <v>343</v>
      </c>
      <c r="X11" s="4"/>
    </row>
    <row r="12" spans="1:24" s="4" customFormat="1" ht="20.100000000000001" hidden="1" customHeight="1">
      <c r="A12" s="4"/>
      <c r="B12" s="8"/>
      <c r="C12" s="8" t="s">
        <v>85</v>
      </c>
      <c r="D12" s="42">
        <v>59</v>
      </c>
      <c r="E12" s="42">
        <v>44</v>
      </c>
      <c r="F12" s="42">
        <v>49</v>
      </c>
      <c r="G12" s="42">
        <v>53</v>
      </c>
      <c r="H12" s="42">
        <v>74</v>
      </c>
      <c r="I12" s="42">
        <v>50</v>
      </c>
      <c r="J12" s="42">
        <v>329</v>
      </c>
      <c r="K12" s="42">
        <v>70</v>
      </c>
      <c r="L12" s="42">
        <v>78</v>
      </c>
      <c r="M12" s="42">
        <v>95</v>
      </c>
      <c r="N12" s="42">
        <v>80</v>
      </c>
      <c r="O12" s="53"/>
      <c r="P12" s="53"/>
      <c r="Q12" s="53"/>
      <c r="R12" s="53"/>
      <c r="S12" s="53"/>
      <c r="T12" s="53"/>
      <c r="U12" s="53"/>
      <c r="V12" s="42">
        <v>323</v>
      </c>
      <c r="W12" s="42">
        <v>652</v>
      </c>
      <c r="X12" s="4"/>
    </row>
    <row r="13" spans="1:24" s="4" customFormat="1" ht="20.100000000000001" hidden="1" customHeight="1">
      <c r="A13" s="4"/>
      <c r="B13" s="8"/>
      <c r="C13" s="8" t="s">
        <v>45</v>
      </c>
      <c r="D13" s="42">
        <v>154</v>
      </c>
      <c r="E13" s="42">
        <v>100</v>
      </c>
      <c r="F13" s="42">
        <v>131</v>
      </c>
      <c r="G13" s="42">
        <v>125</v>
      </c>
      <c r="H13" s="42">
        <v>171</v>
      </c>
      <c r="I13" s="42">
        <v>122</v>
      </c>
      <c r="J13" s="42">
        <v>803</v>
      </c>
      <c r="K13" s="42">
        <v>187</v>
      </c>
      <c r="L13" s="42">
        <v>188</v>
      </c>
      <c r="M13" s="42">
        <v>232</v>
      </c>
      <c r="N13" s="42">
        <v>199</v>
      </c>
      <c r="O13" s="53"/>
      <c r="P13" s="53"/>
      <c r="Q13" s="53"/>
      <c r="R13" s="53"/>
      <c r="S13" s="53"/>
      <c r="T13" s="53"/>
      <c r="U13" s="53"/>
      <c r="V13" s="42">
        <v>806</v>
      </c>
      <c r="W13" s="42">
        <v>1609</v>
      </c>
      <c r="X13" s="4"/>
    </row>
    <row r="14" spans="1:24" s="4" customFormat="1" ht="20.100000000000001" hidden="1" customHeight="1">
      <c r="A14" s="4"/>
      <c r="B14" s="8" t="s">
        <v>51</v>
      </c>
      <c r="C14" s="8" t="s">
        <v>84</v>
      </c>
      <c r="D14" s="42">
        <v>60</v>
      </c>
      <c r="E14" s="42">
        <v>33</v>
      </c>
      <c r="F14" s="42">
        <v>48</v>
      </c>
      <c r="G14" s="42">
        <v>51</v>
      </c>
      <c r="H14" s="42">
        <v>69</v>
      </c>
      <c r="I14" s="42">
        <v>49</v>
      </c>
      <c r="J14" s="42">
        <v>310</v>
      </c>
      <c r="K14" s="42">
        <v>79</v>
      </c>
      <c r="L14" s="42">
        <v>60</v>
      </c>
      <c r="M14" s="42">
        <v>80</v>
      </c>
      <c r="N14" s="42">
        <v>71</v>
      </c>
      <c r="O14" s="53"/>
      <c r="P14" s="53"/>
      <c r="Q14" s="53"/>
      <c r="R14" s="53"/>
      <c r="S14" s="53"/>
      <c r="T14" s="53"/>
      <c r="U14" s="53"/>
      <c r="V14" s="42">
        <v>290</v>
      </c>
      <c r="W14" s="42">
        <v>600</v>
      </c>
      <c r="X14" s="4"/>
    </row>
    <row r="15" spans="1:24" s="4" customFormat="1" ht="20.100000000000001" hidden="1" customHeight="1">
      <c r="A15" s="4"/>
      <c r="B15" s="8"/>
      <c r="C15" s="8" t="s">
        <v>83</v>
      </c>
      <c r="D15" s="42">
        <v>34</v>
      </c>
      <c r="E15" s="42">
        <v>19</v>
      </c>
      <c r="F15" s="42">
        <v>27</v>
      </c>
      <c r="G15" s="42">
        <v>27</v>
      </c>
      <c r="H15" s="42">
        <v>36</v>
      </c>
      <c r="I15" s="42">
        <v>25</v>
      </c>
      <c r="J15" s="42">
        <v>168</v>
      </c>
      <c r="K15" s="42">
        <v>35</v>
      </c>
      <c r="L15" s="42">
        <v>35</v>
      </c>
      <c r="M15" s="42">
        <v>48</v>
      </c>
      <c r="N15" s="42">
        <v>42</v>
      </c>
      <c r="O15" s="53"/>
      <c r="P15" s="53"/>
      <c r="Q15" s="53"/>
      <c r="R15" s="53"/>
      <c r="S15" s="53"/>
      <c r="T15" s="53"/>
      <c r="U15" s="53"/>
      <c r="V15" s="42">
        <v>160</v>
      </c>
      <c r="W15" s="42">
        <v>328</v>
      </c>
      <c r="X15" s="4"/>
    </row>
    <row r="16" spans="1:24" s="4" customFormat="1" ht="20.100000000000001" hidden="1" customHeight="1">
      <c r="A16" s="4"/>
      <c r="B16" s="8"/>
      <c r="C16" s="8" t="s">
        <v>85</v>
      </c>
      <c r="D16" s="42">
        <v>63</v>
      </c>
      <c r="E16" s="42">
        <v>40</v>
      </c>
      <c r="F16" s="42">
        <v>48</v>
      </c>
      <c r="G16" s="42">
        <v>47</v>
      </c>
      <c r="H16" s="42">
        <v>75</v>
      </c>
      <c r="I16" s="42">
        <v>54</v>
      </c>
      <c r="J16" s="42">
        <v>327</v>
      </c>
      <c r="K16" s="42">
        <v>78</v>
      </c>
      <c r="L16" s="42">
        <v>77</v>
      </c>
      <c r="M16" s="42">
        <v>95</v>
      </c>
      <c r="N16" s="42">
        <v>81</v>
      </c>
      <c r="O16" s="53"/>
      <c r="P16" s="53"/>
      <c r="Q16" s="53"/>
      <c r="R16" s="53"/>
      <c r="S16" s="53"/>
      <c r="T16" s="53"/>
      <c r="U16" s="53"/>
      <c r="V16" s="42">
        <v>331</v>
      </c>
      <c r="W16" s="42">
        <v>658</v>
      </c>
      <c r="X16" s="4"/>
    </row>
    <row r="17" spans="2:23" s="4" customFormat="1" ht="20.100000000000001" hidden="1" customHeight="1">
      <c r="B17" s="8"/>
      <c r="C17" s="8" t="s">
        <v>45</v>
      </c>
      <c r="D17" s="42">
        <v>157</v>
      </c>
      <c r="E17" s="42">
        <v>92</v>
      </c>
      <c r="F17" s="42">
        <v>123</v>
      </c>
      <c r="G17" s="42">
        <v>125</v>
      </c>
      <c r="H17" s="42">
        <v>180</v>
      </c>
      <c r="I17" s="42">
        <v>128</v>
      </c>
      <c r="J17" s="42">
        <v>805</v>
      </c>
      <c r="K17" s="42">
        <v>192</v>
      </c>
      <c r="L17" s="42">
        <v>172</v>
      </c>
      <c r="M17" s="42">
        <v>223</v>
      </c>
      <c r="N17" s="42">
        <v>194</v>
      </c>
      <c r="O17" s="53"/>
      <c r="P17" s="53"/>
      <c r="Q17" s="53"/>
      <c r="R17" s="53"/>
      <c r="S17" s="53"/>
      <c r="T17" s="53"/>
      <c r="U17" s="53"/>
      <c r="V17" s="42">
        <v>781</v>
      </c>
      <c r="W17" s="42">
        <v>1586</v>
      </c>
    </row>
    <row r="18" spans="2:23" s="4" customFormat="1" ht="20.100000000000001" hidden="1" customHeight="1">
      <c r="B18" s="8" t="s">
        <v>48</v>
      </c>
      <c r="C18" s="8" t="s">
        <v>84</v>
      </c>
      <c r="D18" s="42">
        <v>61</v>
      </c>
      <c r="E18" s="42">
        <v>32</v>
      </c>
      <c r="F18" s="42">
        <v>49</v>
      </c>
      <c r="G18" s="42">
        <v>50</v>
      </c>
      <c r="H18" s="42">
        <v>68</v>
      </c>
      <c r="I18" s="53"/>
      <c r="J18" s="42">
        <v>260</v>
      </c>
      <c r="K18" s="42">
        <v>72</v>
      </c>
      <c r="L18" s="42">
        <v>55</v>
      </c>
      <c r="M18" s="42">
        <v>82</v>
      </c>
      <c r="N18" s="42">
        <v>84</v>
      </c>
      <c r="O18" s="42">
        <v>46</v>
      </c>
      <c r="P18" s="42">
        <v>29</v>
      </c>
      <c r="Q18" s="53"/>
      <c r="R18" s="53"/>
      <c r="S18" s="53"/>
      <c r="T18" s="53"/>
      <c r="U18" s="53"/>
      <c r="V18" s="42">
        <v>368</v>
      </c>
      <c r="W18" s="42">
        <v>628</v>
      </c>
    </row>
    <row r="19" spans="2:23" s="4" customFormat="1" ht="20.100000000000001" hidden="1" customHeight="1">
      <c r="B19" s="8"/>
      <c r="C19" s="8" t="s">
        <v>83</v>
      </c>
      <c r="D19" s="42">
        <v>30</v>
      </c>
      <c r="E19" s="42">
        <v>21</v>
      </c>
      <c r="F19" s="42">
        <v>23</v>
      </c>
      <c r="G19" s="42">
        <v>22</v>
      </c>
      <c r="H19" s="42">
        <v>33</v>
      </c>
      <c r="I19" s="53"/>
      <c r="J19" s="42">
        <v>129</v>
      </c>
      <c r="K19" s="42">
        <v>35</v>
      </c>
      <c r="L19" s="42">
        <v>39</v>
      </c>
      <c r="M19" s="42">
        <v>46</v>
      </c>
      <c r="N19" s="42">
        <v>36</v>
      </c>
      <c r="O19" s="42">
        <v>25</v>
      </c>
      <c r="P19" s="42">
        <v>16</v>
      </c>
      <c r="Q19" s="53"/>
      <c r="R19" s="53"/>
      <c r="S19" s="53"/>
      <c r="T19" s="53"/>
      <c r="U19" s="53"/>
      <c r="V19" s="42">
        <v>197</v>
      </c>
      <c r="W19" s="42">
        <v>326</v>
      </c>
    </row>
    <row r="20" spans="2:23" s="4" customFormat="1" ht="20.100000000000001" hidden="1" customHeight="1">
      <c r="B20" s="8"/>
      <c r="C20" s="8" t="s">
        <v>85</v>
      </c>
      <c r="D20" s="42">
        <v>67</v>
      </c>
      <c r="E20" s="42">
        <v>46</v>
      </c>
      <c r="F20" s="42">
        <v>54</v>
      </c>
      <c r="G20" s="42">
        <v>52</v>
      </c>
      <c r="H20" s="42">
        <v>79</v>
      </c>
      <c r="I20" s="53"/>
      <c r="J20" s="42">
        <v>298</v>
      </c>
      <c r="K20" s="42">
        <v>80</v>
      </c>
      <c r="L20" s="42">
        <v>85</v>
      </c>
      <c r="M20" s="42">
        <v>98</v>
      </c>
      <c r="N20" s="42">
        <v>83</v>
      </c>
      <c r="O20" s="42">
        <v>59</v>
      </c>
      <c r="P20" s="42">
        <v>30</v>
      </c>
      <c r="Q20" s="53"/>
      <c r="R20" s="53"/>
      <c r="S20" s="53"/>
      <c r="T20" s="53"/>
      <c r="U20" s="53"/>
      <c r="V20" s="42">
        <v>435</v>
      </c>
      <c r="W20" s="42">
        <v>733</v>
      </c>
    </row>
    <row r="21" spans="2:23" s="4" customFormat="1" ht="20.100000000000001" hidden="1" customHeight="1">
      <c r="B21" s="8"/>
      <c r="C21" s="8" t="s">
        <v>45</v>
      </c>
      <c r="D21" s="42">
        <v>158</v>
      </c>
      <c r="E21" s="42">
        <v>99</v>
      </c>
      <c r="F21" s="42">
        <v>126</v>
      </c>
      <c r="G21" s="42">
        <v>124</v>
      </c>
      <c r="H21" s="42">
        <v>180</v>
      </c>
      <c r="I21" s="53"/>
      <c r="J21" s="42">
        <v>687</v>
      </c>
      <c r="K21" s="42">
        <v>187</v>
      </c>
      <c r="L21" s="42">
        <v>179</v>
      </c>
      <c r="M21" s="42">
        <v>226</v>
      </c>
      <c r="N21" s="42">
        <v>203</v>
      </c>
      <c r="O21" s="42">
        <v>130</v>
      </c>
      <c r="P21" s="42">
        <v>75</v>
      </c>
      <c r="Q21" s="53"/>
      <c r="R21" s="53"/>
      <c r="S21" s="53"/>
      <c r="T21" s="53"/>
      <c r="U21" s="53"/>
      <c r="V21" s="42">
        <v>1000</v>
      </c>
      <c r="W21" s="42">
        <v>1687</v>
      </c>
    </row>
    <row r="22" spans="2:23" s="4" customFormat="1" ht="20.100000000000001" hidden="1" customHeight="1">
      <c r="B22" s="8" t="s">
        <v>53</v>
      </c>
      <c r="C22" s="8" t="s">
        <v>84</v>
      </c>
      <c r="D22" s="42">
        <v>61</v>
      </c>
      <c r="E22" s="42">
        <v>32</v>
      </c>
      <c r="F22" s="42">
        <v>46</v>
      </c>
      <c r="G22" s="42">
        <v>59</v>
      </c>
      <c r="H22" s="42">
        <v>77</v>
      </c>
      <c r="I22" s="53"/>
      <c r="J22" s="42">
        <v>275</v>
      </c>
      <c r="K22" s="42">
        <v>65</v>
      </c>
      <c r="L22" s="42">
        <v>73</v>
      </c>
      <c r="M22" s="42">
        <v>94</v>
      </c>
      <c r="N22" s="42">
        <v>83</v>
      </c>
      <c r="O22" s="42">
        <v>79</v>
      </c>
      <c r="P22" s="42">
        <v>36</v>
      </c>
      <c r="Q22" s="53"/>
      <c r="R22" s="53"/>
      <c r="S22" s="53"/>
      <c r="T22" s="53"/>
      <c r="U22" s="53"/>
      <c r="V22" s="42">
        <v>430</v>
      </c>
      <c r="W22" s="42">
        <v>705</v>
      </c>
    </row>
    <row r="23" spans="2:23" s="4" customFormat="1" ht="20.100000000000001" hidden="1" customHeight="1">
      <c r="B23" s="8"/>
      <c r="C23" s="8" t="s">
        <v>83</v>
      </c>
      <c r="D23" s="42">
        <v>31</v>
      </c>
      <c r="E23" s="42">
        <v>18</v>
      </c>
      <c r="F23" s="42">
        <v>23</v>
      </c>
      <c r="G23" s="42">
        <v>26</v>
      </c>
      <c r="H23" s="42">
        <v>34</v>
      </c>
      <c r="I23" s="53"/>
      <c r="J23" s="42">
        <v>132</v>
      </c>
      <c r="K23" s="42">
        <v>37</v>
      </c>
      <c r="L23" s="42">
        <v>33</v>
      </c>
      <c r="M23" s="42">
        <v>45</v>
      </c>
      <c r="N23" s="42">
        <v>42</v>
      </c>
      <c r="O23" s="42">
        <v>31</v>
      </c>
      <c r="P23" s="42">
        <v>11</v>
      </c>
      <c r="Q23" s="53"/>
      <c r="R23" s="53"/>
      <c r="S23" s="53"/>
      <c r="T23" s="53"/>
      <c r="U23" s="53"/>
      <c r="V23" s="42">
        <v>199</v>
      </c>
      <c r="W23" s="42">
        <v>331</v>
      </c>
    </row>
    <row r="24" spans="2:23" s="4" customFormat="1" ht="20.100000000000001" hidden="1" customHeight="1">
      <c r="B24" s="8"/>
      <c r="C24" s="8" t="s">
        <v>85</v>
      </c>
      <c r="D24" s="42">
        <v>64</v>
      </c>
      <c r="E24" s="42">
        <v>45</v>
      </c>
      <c r="F24" s="42">
        <v>51</v>
      </c>
      <c r="G24" s="42">
        <v>50</v>
      </c>
      <c r="H24" s="42">
        <v>73</v>
      </c>
      <c r="I24" s="53"/>
      <c r="J24" s="42">
        <v>283</v>
      </c>
      <c r="K24" s="42">
        <v>71</v>
      </c>
      <c r="L24" s="42">
        <v>80</v>
      </c>
      <c r="M24" s="42">
        <v>96</v>
      </c>
      <c r="N24" s="42">
        <v>75</v>
      </c>
      <c r="O24" s="42">
        <v>70</v>
      </c>
      <c r="P24" s="42">
        <v>37</v>
      </c>
      <c r="Q24" s="53"/>
      <c r="R24" s="53"/>
      <c r="S24" s="53"/>
      <c r="T24" s="53"/>
      <c r="U24" s="53"/>
      <c r="V24" s="42">
        <v>429</v>
      </c>
      <c r="W24" s="42">
        <v>712</v>
      </c>
    </row>
    <row r="25" spans="2:23" s="4" customFormat="1" ht="20.100000000000001" hidden="1" customHeight="1">
      <c r="B25" s="8"/>
      <c r="C25" s="8" t="s">
        <v>45</v>
      </c>
      <c r="D25" s="42">
        <v>156</v>
      </c>
      <c r="E25" s="42">
        <v>95</v>
      </c>
      <c r="F25" s="42">
        <v>120</v>
      </c>
      <c r="G25" s="42">
        <v>135</v>
      </c>
      <c r="H25" s="42">
        <v>184</v>
      </c>
      <c r="I25" s="53"/>
      <c r="J25" s="42">
        <v>690</v>
      </c>
      <c r="K25" s="42">
        <v>173</v>
      </c>
      <c r="L25" s="42">
        <v>186</v>
      </c>
      <c r="M25" s="42">
        <v>235</v>
      </c>
      <c r="N25" s="42">
        <v>200</v>
      </c>
      <c r="O25" s="42">
        <v>180</v>
      </c>
      <c r="P25" s="42">
        <v>84</v>
      </c>
      <c r="Q25" s="53"/>
      <c r="R25" s="53"/>
      <c r="S25" s="53"/>
      <c r="T25" s="53"/>
      <c r="U25" s="53"/>
      <c r="V25" s="42">
        <v>1058</v>
      </c>
      <c r="W25" s="42">
        <v>1748</v>
      </c>
    </row>
    <row r="26" spans="2:23" s="4" customFormat="1" ht="20.100000000000001" hidden="1" customHeight="1">
      <c r="B26" s="8" t="s">
        <v>35</v>
      </c>
      <c r="C26" s="8" t="s">
        <v>84</v>
      </c>
      <c r="D26" s="42">
        <v>58</v>
      </c>
      <c r="E26" s="42">
        <v>32</v>
      </c>
      <c r="F26" s="42">
        <v>52</v>
      </c>
      <c r="G26" s="53"/>
      <c r="H26" s="42">
        <v>68</v>
      </c>
      <c r="I26" s="53"/>
      <c r="J26" s="42">
        <v>210</v>
      </c>
      <c r="K26" s="42">
        <v>81</v>
      </c>
      <c r="L26" s="42">
        <v>69</v>
      </c>
      <c r="M26" s="42">
        <v>89</v>
      </c>
      <c r="N26" s="42">
        <v>79</v>
      </c>
      <c r="O26" s="42">
        <v>71</v>
      </c>
      <c r="P26" s="42">
        <v>39</v>
      </c>
      <c r="Q26" s="42">
        <v>61</v>
      </c>
      <c r="R26" s="42">
        <v>45</v>
      </c>
      <c r="S26" s="53"/>
      <c r="T26" s="53"/>
      <c r="U26" s="53"/>
      <c r="V26" s="42">
        <v>534</v>
      </c>
      <c r="W26" s="42">
        <v>744</v>
      </c>
    </row>
    <row r="27" spans="2:23" s="4" customFormat="1" ht="20.100000000000001" hidden="1" customHeight="1">
      <c r="B27" s="8"/>
      <c r="C27" s="8" t="s">
        <v>83</v>
      </c>
      <c r="D27" s="42">
        <v>30</v>
      </c>
      <c r="E27" s="42">
        <v>16</v>
      </c>
      <c r="F27" s="42">
        <v>20</v>
      </c>
      <c r="G27" s="53"/>
      <c r="H27" s="42">
        <v>34</v>
      </c>
      <c r="I27" s="53"/>
      <c r="J27" s="42">
        <v>100</v>
      </c>
      <c r="K27" s="42">
        <v>29</v>
      </c>
      <c r="L27" s="42">
        <v>31</v>
      </c>
      <c r="M27" s="42">
        <v>43</v>
      </c>
      <c r="N27" s="42">
        <v>39</v>
      </c>
      <c r="O27" s="42">
        <v>37</v>
      </c>
      <c r="P27" s="42">
        <v>18</v>
      </c>
      <c r="Q27" s="42">
        <v>27</v>
      </c>
      <c r="R27" s="42">
        <v>12</v>
      </c>
      <c r="S27" s="53"/>
      <c r="T27" s="53"/>
      <c r="U27" s="53"/>
      <c r="V27" s="42">
        <v>236</v>
      </c>
      <c r="W27" s="42">
        <v>336</v>
      </c>
    </row>
    <row r="28" spans="2:23" s="4" customFormat="1" ht="20.100000000000001" hidden="1" customHeight="1">
      <c r="B28" s="8"/>
      <c r="C28" s="8" t="s">
        <v>85</v>
      </c>
      <c r="D28" s="42">
        <v>65</v>
      </c>
      <c r="E28" s="42">
        <v>44</v>
      </c>
      <c r="F28" s="42">
        <v>51</v>
      </c>
      <c r="G28" s="53"/>
      <c r="H28" s="42">
        <v>70</v>
      </c>
      <c r="I28" s="53"/>
      <c r="J28" s="42">
        <v>230</v>
      </c>
      <c r="K28" s="42">
        <v>73</v>
      </c>
      <c r="L28" s="42">
        <v>78</v>
      </c>
      <c r="M28" s="42">
        <v>96</v>
      </c>
      <c r="N28" s="42">
        <v>75</v>
      </c>
      <c r="O28" s="42">
        <v>70</v>
      </c>
      <c r="P28" s="42">
        <v>36</v>
      </c>
      <c r="Q28" s="42">
        <v>46</v>
      </c>
      <c r="R28" s="42">
        <v>16</v>
      </c>
      <c r="S28" s="53"/>
      <c r="T28" s="53"/>
      <c r="U28" s="53"/>
      <c r="V28" s="42">
        <v>490</v>
      </c>
      <c r="W28" s="42">
        <v>720</v>
      </c>
    </row>
    <row r="29" spans="2:23" s="4" customFormat="1" ht="20.100000000000001" hidden="1" customHeight="1">
      <c r="B29" s="8"/>
      <c r="C29" s="8" t="s">
        <v>45</v>
      </c>
      <c r="D29" s="42">
        <v>153</v>
      </c>
      <c r="E29" s="42">
        <v>92</v>
      </c>
      <c r="F29" s="42">
        <v>123</v>
      </c>
      <c r="G29" s="53"/>
      <c r="H29" s="42">
        <v>172</v>
      </c>
      <c r="I29" s="53"/>
      <c r="J29" s="42">
        <v>540</v>
      </c>
      <c r="K29" s="42">
        <v>183</v>
      </c>
      <c r="L29" s="42">
        <v>178</v>
      </c>
      <c r="M29" s="42">
        <v>228</v>
      </c>
      <c r="N29" s="42">
        <v>193</v>
      </c>
      <c r="O29" s="42">
        <v>178</v>
      </c>
      <c r="P29" s="42">
        <v>93</v>
      </c>
      <c r="Q29" s="42">
        <v>134</v>
      </c>
      <c r="R29" s="42">
        <v>73</v>
      </c>
      <c r="S29" s="53"/>
      <c r="T29" s="53"/>
      <c r="U29" s="53"/>
      <c r="V29" s="42">
        <v>1260</v>
      </c>
      <c r="W29" s="42">
        <v>1800</v>
      </c>
    </row>
    <row r="30" spans="2:23" s="4" customFormat="1" ht="20.100000000000001" customHeight="1">
      <c r="B30" s="8" t="s">
        <v>135</v>
      </c>
      <c r="C30" s="8" t="s">
        <v>84</v>
      </c>
      <c r="D30" s="42">
        <v>66</v>
      </c>
      <c r="E30" s="42">
        <v>34</v>
      </c>
      <c r="F30" s="42">
        <v>47</v>
      </c>
      <c r="G30" s="53"/>
      <c r="H30" s="42">
        <v>63</v>
      </c>
      <c r="I30" s="53"/>
      <c r="J30" s="42">
        <f>D30+E30+F30+H30</f>
        <v>210</v>
      </c>
      <c r="K30" s="42">
        <v>81</v>
      </c>
      <c r="L30" s="42">
        <v>67</v>
      </c>
      <c r="M30" s="42">
        <v>81</v>
      </c>
      <c r="N30" s="42">
        <v>86</v>
      </c>
      <c r="O30" s="42">
        <v>66</v>
      </c>
      <c r="P30" s="42">
        <v>40</v>
      </c>
      <c r="Q30" s="42">
        <v>56</v>
      </c>
      <c r="R30" s="42">
        <v>72</v>
      </c>
      <c r="S30" s="53"/>
      <c r="T30" s="53"/>
      <c r="U30" s="53"/>
      <c r="V30" s="42">
        <f>O30+K30+L30+M30+N30+P30+Q30+R30</f>
        <v>549</v>
      </c>
      <c r="W30" s="42">
        <f>J30+V30</f>
        <v>759</v>
      </c>
    </row>
    <row r="31" spans="2:23" s="4" customFormat="1" ht="20.100000000000001" customHeight="1">
      <c r="B31" s="8"/>
      <c r="C31" s="8" t="s">
        <v>83</v>
      </c>
      <c r="D31" s="42">
        <v>28</v>
      </c>
      <c r="E31" s="42">
        <v>21</v>
      </c>
      <c r="F31" s="42">
        <v>23</v>
      </c>
      <c r="G31" s="53"/>
      <c r="H31" s="42">
        <v>31</v>
      </c>
      <c r="I31" s="53"/>
      <c r="J31" s="42">
        <f>D31+E31+F31+H31</f>
        <v>103</v>
      </c>
      <c r="K31" s="42">
        <v>36</v>
      </c>
      <c r="L31" s="42">
        <v>32</v>
      </c>
      <c r="M31" s="42">
        <v>43</v>
      </c>
      <c r="N31" s="42">
        <v>38</v>
      </c>
      <c r="O31" s="42">
        <v>33</v>
      </c>
      <c r="P31" s="42">
        <v>16</v>
      </c>
      <c r="Q31" s="42">
        <v>25</v>
      </c>
      <c r="R31" s="42">
        <v>26</v>
      </c>
      <c r="S31" s="53"/>
      <c r="T31" s="53"/>
      <c r="U31" s="53"/>
      <c r="V31" s="42">
        <f>O31+K31+L31+M31+N31+P31+Q31+R31</f>
        <v>249</v>
      </c>
      <c r="W31" s="42">
        <f>J31+V31</f>
        <v>352</v>
      </c>
    </row>
    <row r="32" spans="2:23" s="4" customFormat="1" ht="20.100000000000001" customHeight="1">
      <c r="B32" s="8"/>
      <c r="C32" s="8" t="s">
        <v>85</v>
      </c>
      <c r="D32" s="42">
        <v>66</v>
      </c>
      <c r="E32" s="42">
        <v>38</v>
      </c>
      <c r="F32" s="42">
        <v>46</v>
      </c>
      <c r="G32" s="53"/>
      <c r="H32" s="42">
        <v>72</v>
      </c>
      <c r="I32" s="53"/>
      <c r="J32" s="42">
        <f>D32+E32+F32+H32</f>
        <v>222</v>
      </c>
      <c r="K32" s="42">
        <v>64</v>
      </c>
      <c r="L32" s="42">
        <v>72</v>
      </c>
      <c r="M32" s="42">
        <v>96</v>
      </c>
      <c r="N32" s="42">
        <v>77</v>
      </c>
      <c r="O32" s="42">
        <v>71</v>
      </c>
      <c r="P32" s="42">
        <v>33</v>
      </c>
      <c r="Q32" s="42">
        <v>53</v>
      </c>
      <c r="R32" s="42">
        <v>29</v>
      </c>
      <c r="S32" s="53"/>
      <c r="T32" s="53"/>
      <c r="U32" s="53"/>
      <c r="V32" s="42">
        <f>O32+K32+L32+M32+N32+P32+Q32+R32</f>
        <v>495</v>
      </c>
      <c r="W32" s="42">
        <f>J32+V32</f>
        <v>717</v>
      </c>
    </row>
    <row r="33" spans="1:23" s="4" customFormat="1" ht="20.100000000000001" customHeight="1">
      <c r="A33" s="4"/>
      <c r="B33" s="8"/>
      <c r="C33" s="8" t="s">
        <v>45</v>
      </c>
      <c r="D33" s="42">
        <f>SUM(D30:D32)</f>
        <v>160</v>
      </c>
      <c r="E33" s="42">
        <f>SUM(E30:E32)</f>
        <v>93</v>
      </c>
      <c r="F33" s="42">
        <f>SUM(F30:F32)</f>
        <v>116</v>
      </c>
      <c r="G33" s="53"/>
      <c r="H33" s="42">
        <f>SUM(H30:H32)</f>
        <v>166</v>
      </c>
      <c r="I33" s="53"/>
      <c r="J33" s="42">
        <f t="shared" ref="J33:P33" si="0">SUM(J30:J32)</f>
        <v>535</v>
      </c>
      <c r="K33" s="42">
        <f t="shared" si="0"/>
        <v>181</v>
      </c>
      <c r="L33" s="42">
        <f t="shared" si="0"/>
        <v>171</v>
      </c>
      <c r="M33" s="42">
        <f t="shared" si="0"/>
        <v>220</v>
      </c>
      <c r="N33" s="42">
        <f t="shared" si="0"/>
        <v>201</v>
      </c>
      <c r="O33" s="42">
        <f t="shared" si="0"/>
        <v>170</v>
      </c>
      <c r="P33" s="42">
        <f t="shared" si="0"/>
        <v>89</v>
      </c>
      <c r="Q33" s="42">
        <f>SUM(Q22:Q32)</f>
        <v>402</v>
      </c>
      <c r="R33" s="42">
        <f>SUM(R30:R32)</f>
        <v>127</v>
      </c>
      <c r="S33" s="53"/>
      <c r="T33" s="53"/>
      <c r="U33" s="53"/>
      <c r="V33" s="42">
        <f>SUM(V30:V32)</f>
        <v>1293</v>
      </c>
      <c r="W33" s="42">
        <f>W30+W31+W32</f>
        <v>1828</v>
      </c>
    </row>
    <row r="34" spans="1:23" s="4" customFormat="1" ht="20.100000000000001" customHeight="1">
      <c r="A34" s="4"/>
      <c r="B34" s="8" t="s">
        <v>138</v>
      </c>
      <c r="C34" s="8" t="s">
        <v>84</v>
      </c>
      <c r="D34" s="42">
        <v>57</v>
      </c>
      <c r="E34" s="42">
        <v>33</v>
      </c>
      <c r="F34" s="42">
        <v>43</v>
      </c>
      <c r="G34" s="53"/>
      <c r="H34" s="42">
        <v>53</v>
      </c>
      <c r="I34" s="53"/>
      <c r="J34" s="42">
        <f>SUM(D34:I34)</f>
        <v>186</v>
      </c>
      <c r="K34" s="42">
        <v>85</v>
      </c>
      <c r="L34" s="42">
        <v>65</v>
      </c>
      <c r="M34" s="42">
        <v>81</v>
      </c>
      <c r="N34" s="42">
        <v>79</v>
      </c>
      <c r="O34" s="42">
        <v>54</v>
      </c>
      <c r="P34" s="42">
        <v>40</v>
      </c>
      <c r="Q34" s="42">
        <v>74</v>
      </c>
      <c r="R34" s="42">
        <v>58</v>
      </c>
      <c r="S34" s="53"/>
      <c r="T34" s="53"/>
      <c r="U34" s="53"/>
      <c r="V34" s="42">
        <f>SUM(K34:R34)</f>
        <v>536</v>
      </c>
      <c r="W34" s="42">
        <f>J34+V34</f>
        <v>722</v>
      </c>
    </row>
    <row r="35" spans="1:23" s="4" customFormat="1" ht="20.100000000000001" customHeight="1">
      <c r="A35" s="4"/>
      <c r="B35" s="8"/>
      <c r="C35" s="8" t="s">
        <v>83</v>
      </c>
      <c r="D35" s="42">
        <v>30</v>
      </c>
      <c r="E35" s="42">
        <v>22</v>
      </c>
      <c r="F35" s="42">
        <v>25</v>
      </c>
      <c r="G35" s="53"/>
      <c r="H35" s="42">
        <v>37</v>
      </c>
      <c r="I35" s="53"/>
      <c r="J35" s="42">
        <f>SUM(D35:I35)</f>
        <v>114</v>
      </c>
      <c r="K35" s="42">
        <v>32</v>
      </c>
      <c r="L35" s="42">
        <v>30</v>
      </c>
      <c r="M35" s="42">
        <v>44</v>
      </c>
      <c r="N35" s="42">
        <v>35</v>
      </c>
      <c r="O35" s="42">
        <v>33</v>
      </c>
      <c r="P35" s="42">
        <v>22</v>
      </c>
      <c r="Q35" s="42">
        <v>33</v>
      </c>
      <c r="R35" s="42">
        <v>38</v>
      </c>
      <c r="S35" s="53"/>
      <c r="T35" s="53"/>
      <c r="U35" s="53"/>
      <c r="V35" s="42">
        <f>SUM(K35:R35)</f>
        <v>267</v>
      </c>
      <c r="W35" s="42">
        <f>J35+V35</f>
        <v>381</v>
      </c>
    </row>
    <row r="36" spans="1:23" s="4" customFormat="1" ht="20.100000000000001" customHeight="1">
      <c r="A36" s="4"/>
      <c r="B36" s="8"/>
      <c r="C36" s="8" t="s">
        <v>85</v>
      </c>
      <c r="D36" s="42">
        <v>62</v>
      </c>
      <c r="E36" s="42">
        <v>38</v>
      </c>
      <c r="F36" s="42">
        <v>48</v>
      </c>
      <c r="G36" s="53"/>
      <c r="H36" s="42">
        <v>67</v>
      </c>
      <c r="I36" s="53"/>
      <c r="J36" s="42">
        <f>SUM(D36:I36)</f>
        <v>215</v>
      </c>
      <c r="K36" s="42">
        <v>65</v>
      </c>
      <c r="L36" s="42">
        <v>62</v>
      </c>
      <c r="M36" s="42">
        <v>93</v>
      </c>
      <c r="N36" s="42">
        <v>74</v>
      </c>
      <c r="O36" s="42">
        <v>67</v>
      </c>
      <c r="P36" s="42">
        <v>34</v>
      </c>
      <c r="Q36" s="42">
        <v>56</v>
      </c>
      <c r="R36" s="42">
        <v>49</v>
      </c>
      <c r="S36" s="53"/>
      <c r="T36" s="53"/>
      <c r="U36" s="53"/>
      <c r="V36" s="42">
        <f>SUM(K36:R36)</f>
        <v>500</v>
      </c>
      <c r="W36" s="42">
        <f>J36+V36</f>
        <v>715</v>
      </c>
    </row>
    <row r="37" spans="1:23" s="4" customFormat="1" ht="20.100000000000001" customHeight="1">
      <c r="A37" s="4"/>
      <c r="B37" s="8"/>
      <c r="C37" s="8" t="s">
        <v>45</v>
      </c>
      <c r="D37" s="42">
        <f>SUM(D34:D36)</f>
        <v>149</v>
      </c>
      <c r="E37" s="42">
        <f>SUM(E34:E36)</f>
        <v>93</v>
      </c>
      <c r="F37" s="42">
        <f>SUM(F34:F36)</f>
        <v>116</v>
      </c>
      <c r="G37" s="53"/>
      <c r="H37" s="42">
        <f>SUM(H34:H36)</f>
        <v>157</v>
      </c>
      <c r="I37" s="53"/>
      <c r="J37" s="42">
        <f t="shared" ref="J37:R37" si="1">SUM(J34:J36)</f>
        <v>515</v>
      </c>
      <c r="K37" s="42">
        <f t="shared" si="1"/>
        <v>182</v>
      </c>
      <c r="L37" s="42">
        <f t="shared" si="1"/>
        <v>157</v>
      </c>
      <c r="M37" s="42">
        <f t="shared" si="1"/>
        <v>218</v>
      </c>
      <c r="N37" s="42">
        <f t="shared" si="1"/>
        <v>188</v>
      </c>
      <c r="O37" s="42">
        <f t="shared" si="1"/>
        <v>154</v>
      </c>
      <c r="P37" s="42">
        <f t="shared" si="1"/>
        <v>96</v>
      </c>
      <c r="Q37" s="42">
        <f t="shared" si="1"/>
        <v>163</v>
      </c>
      <c r="R37" s="42">
        <f t="shared" si="1"/>
        <v>145</v>
      </c>
      <c r="S37" s="53"/>
      <c r="T37" s="53"/>
      <c r="U37" s="53"/>
      <c r="V37" s="42">
        <f>SUM(V34:V36)</f>
        <v>1303</v>
      </c>
      <c r="W37" s="42">
        <f>SUM(W34:W36)</f>
        <v>1818</v>
      </c>
    </row>
    <row r="38" spans="1:23" s="4" customFormat="1" ht="20.100000000000001" customHeight="1">
      <c r="A38" s="4"/>
      <c r="B38" s="8" t="s">
        <v>228</v>
      </c>
      <c r="C38" s="8" t="s">
        <v>84</v>
      </c>
      <c r="D38" s="42">
        <v>58</v>
      </c>
      <c r="E38" s="42">
        <v>32</v>
      </c>
      <c r="F38" s="42">
        <v>39</v>
      </c>
      <c r="G38" s="53"/>
      <c r="H38" s="53"/>
      <c r="I38" s="53"/>
      <c r="J38" s="42">
        <v>129</v>
      </c>
      <c r="K38" s="42">
        <v>75</v>
      </c>
      <c r="L38" s="42">
        <v>63</v>
      </c>
      <c r="M38" s="42">
        <v>82</v>
      </c>
      <c r="N38" s="42">
        <v>76</v>
      </c>
      <c r="O38" s="42">
        <v>64</v>
      </c>
      <c r="P38" s="42">
        <v>33</v>
      </c>
      <c r="Q38" s="42">
        <v>70</v>
      </c>
      <c r="R38" s="42">
        <v>50</v>
      </c>
      <c r="S38" s="42">
        <v>63</v>
      </c>
      <c r="T38" s="53"/>
      <c r="U38" s="53"/>
      <c r="V38" s="42">
        <v>576</v>
      </c>
      <c r="W38" s="42">
        <v>705</v>
      </c>
    </row>
    <row r="39" spans="1:23" s="4" customFormat="1" ht="20.100000000000001" customHeight="1">
      <c r="A39" s="4"/>
      <c r="B39" s="8"/>
      <c r="C39" s="8" t="s">
        <v>83</v>
      </c>
      <c r="D39" s="42">
        <v>29</v>
      </c>
      <c r="E39" s="42">
        <v>22</v>
      </c>
      <c r="F39" s="42">
        <v>23</v>
      </c>
      <c r="G39" s="53"/>
      <c r="H39" s="53"/>
      <c r="I39" s="53"/>
      <c r="J39" s="42">
        <v>74</v>
      </c>
      <c r="K39" s="42">
        <v>42</v>
      </c>
      <c r="L39" s="42">
        <v>33</v>
      </c>
      <c r="M39" s="42">
        <v>45</v>
      </c>
      <c r="N39" s="42">
        <v>37</v>
      </c>
      <c r="O39" s="42">
        <v>23</v>
      </c>
      <c r="P39" s="42">
        <v>16</v>
      </c>
      <c r="Q39" s="42">
        <v>36</v>
      </c>
      <c r="R39" s="42">
        <v>30</v>
      </c>
      <c r="S39" s="42">
        <v>36</v>
      </c>
      <c r="T39" s="53"/>
      <c r="U39" s="53"/>
      <c r="V39" s="42">
        <v>298</v>
      </c>
      <c r="W39" s="42">
        <v>372</v>
      </c>
    </row>
    <row r="40" spans="1:23" s="4" customFormat="1" ht="20.100000000000001" customHeight="1">
      <c r="A40" s="4"/>
      <c r="B40" s="8"/>
      <c r="C40" s="8" t="s">
        <v>85</v>
      </c>
      <c r="D40" s="42">
        <v>62</v>
      </c>
      <c r="E40" s="42">
        <v>45</v>
      </c>
      <c r="F40" s="42">
        <v>54</v>
      </c>
      <c r="G40" s="53"/>
      <c r="H40" s="53"/>
      <c r="I40" s="53"/>
      <c r="J40" s="42">
        <v>161</v>
      </c>
      <c r="K40" s="42">
        <v>70</v>
      </c>
      <c r="L40" s="42">
        <v>63</v>
      </c>
      <c r="M40" s="42">
        <v>92</v>
      </c>
      <c r="N40" s="42">
        <v>71</v>
      </c>
      <c r="O40" s="42">
        <v>63</v>
      </c>
      <c r="P40" s="42">
        <v>40</v>
      </c>
      <c r="Q40" s="42">
        <v>68</v>
      </c>
      <c r="R40" s="42">
        <v>66</v>
      </c>
      <c r="S40" s="42">
        <v>69</v>
      </c>
      <c r="T40" s="53"/>
      <c r="U40" s="53"/>
      <c r="V40" s="42">
        <v>602</v>
      </c>
      <c r="W40" s="42">
        <v>763</v>
      </c>
    </row>
    <row r="41" spans="1:23" s="4" customFormat="1" ht="20.100000000000001" customHeight="1">
      <c r="A41" s="4"/>
      <c r="B41" s="8"/>
      <c r="C41" s="8" t="s">
        <v>45</v>
      </c>
      <c r="D41" s="42">
        <v>149</v>
      </c>
      <c r="E41" s="42">
        <v>99</v>
      </c>
      <c r="F41" s="42">
        <v>116</v>
      </c>
      <c r="G41" s="53"/>
      <c r="H41" s="53"/>
      <c r="I41" s="53"/>
      <c r="J41" s="42">
        <v>364</v>
      </c>
      <c r="K41" s="42">
        <v>187</v>
      </c>
      <c r="L41" s="42">
        <v>159</v>
      </c>
      <c r="M41" s="42">
        <v>219</v>
      </c>
      <c r="N41" s="42">
        <v>184</v>
      </c>
      <c r="O41" s="42">
        <v>150</v>
      </c>
      <c r="P41" s="42">
        <v>89</v>
      </c>
      <c r="Q41" s="42">
        <v>174</v>
      </c>
      <c r="R41" s="42">
        <v>146</v>
      </c>
      <c r="S41" s="42">
        <v>168</v>
      </c>
      <c r="T41" s="53"/>
      <c r="U41" s="53"/>
      <c r="V41" s="42">
        <v>1476</v>
      </c>
      <c r="W41" s="42">
        <v>1840</v>
      </c>
    </row>
    <row r="42" spans="1:23" s="4" customFormat="1" ht="20.100000000000001" customHeight="1">
      <c r="A42" s="4"/>
      <c r="B42" s="8" t="s">
        <v>8</v>
      </c>
      <c r="C42" s="8" t="s">
        <v>84</v>
      </c>
      <c r="D42" s="42">
        <v>67</v>
      </c>
      <c r="E42" s="42">
        <v>34</v>
      </c>
      <c r="F42" s="42">
        <v>52</v>
      </c>
      <c r="G42" s="53"/>
      <c r="H42" s="53"/>
      <c r="I42" s="53"/>
      <c r="J42" s="42">
        <f t="shared" ref="J42:J48" si="2">SUM(D42:F42)</f>
        <v>153</v>
      </c>
      <c r="K42" s="42">
        <v>71</v>
      </c>
      <c r="L42" s="42">
        <v>66</v>
      </c>
      <c r="M42" s="42">
        <v>85</v>
      </c>
      <c r="N42" s="42">
        <v>72</v>
      </c>
      <c r="O42" s="42">
        <v>65</v>
      </c>
      <c r="P42" s="42">
        <v>39</v>
      </c>
      <c r="Q42" s="42">
        <v>69</v>
      </c>
      <c r="R42" s="42">
        <v>56</v>
      </c>
      <c r="S42" s="42">
        <v>59</v>
      </c>
      <c r="T42" s="53"/>
      <c r="U42" s="53"/>
      <c r="V42" s="42">
        <f>SUM(K42:S42)</f>
        <v>582</v>
      </c>
      <c r="W42" s="42">
        <f t="shared" ref="W42:W48" si="3">J42+V42</f>
        <v>735</v>
      </c>
    </row>
    <row r="43" spans="1:23" s="4" customFormat="1" ht="20.100000000000001" customHeight="1">
      <c r="A43" s="4"/>
      <c r="B43" s="8"/>
      <c r="C43" s="8" t="s">
        <v>83</v>
      </c>
      <c r="D43" s="42">
        <v>25</v>
      </c>
      <c r="E43" s="42">
        <v>20</v>
      </c>
      <c r="F43" s="42">
        <v>22</v>
      </c>
      <c r="G43" s="53"/>
      <c r="H43" s="53"/>
      <c r="I43" s="53"/>
      <c r="J43" s="42">
        <f t="shared" si="2"/>
        <v>67</v>
      </c>
      <c r="K43" s="42">
        <v>34</v>
      </c>
      <c r="L43" s="42">
        <v>34</v>
      </c>
      <c r="M43" s="42">
        <v>45</v>
      </c>
      <c r="N43" s="42">
        <v>36</v>
      </c>
      <c r="O43" s="42">
        <v>36</v>
      </c>
      <c r="P43" s="42">
        <v>16</v>
      </c>
      <c r="Q43" s="42">
        <v>36</v>
      </c>
      <c r="R43" s="42">
        <v>29</v>
      </c>
      <c r="S43" s="42">
        <v>36</v>
      </c>
      <c r="T43" s="53"/>
      <c r="U43" s="53"/>
      <c r="V43" s="42">
        <f>SUM(K43:S43)</f>
        <v>302</v>
      </c>
      <c r="W43" s="42">
        <f t="shared" si="3"/>
        <v>369</v>
      </c>
    </row>
    <row r="44" spans="1:23" s="4" customFormat="1" ht="20.100000000000001" customHeight="1">
      <c r="A44" s="4"/>
      <c r="B44" s="8"/>
      <c r="C44" s="8" t="s">
        <v>85</v>
      </c>
      <c r="D44" s="42">
        <v>66</v>
      </c>
      <c r="E44" s="42">
        <v>42</v>
      </c>
      <c r="F44" s="42">
        <v>53</v>
      </c>
      <c r="G44" s="53"/>
      <c r="H44" s="53"/>
      <c r="I44" s="53"/>
      <c r="J44" s="42">
        <f t="shared" si="2"/>
        <v>161</v>
      </c>
      <c r="K44" s="42">
        <v>74</v>
      </c>
      <c r="L44" s="42">
        <v>66</v>
      </c>
      <c r="M44" s="42">
        <v>92</v>
      </c>
      <c r="N44" s="42">
        <v>73</v>
      </c>
      <c r="O44" s="42">
        <v>58</v>
      </c>
      <c r="P44" s="42">
        <v>38</v>
      </c>
      <c r="Q44" s="42">
        <v>74</v>
      </c>
      <c r="R44" s="42">
        <v>60</v>
      </c>
      <c r="S44" s="42">
        <v>71</v>
      </c>
      <c r="T44" s="53"/>
      <c r="U44" s="53"/>
      <c r="V44" s="42">
        <f>SUM(K44:S44)</f>
        <v>606</v>
      </c>
      <c r="W44" s="42">
        <f t="shared" si="3"/>
        <v>767</v>
      </c>
    </row>
    <row r="45" spans="1:23" s="4" customFormat="1" ht="20.100000000000001" customHeight="1">
      <c r="A45" s="50"/>
      <c r="B45" s="8"/>
      <c r="C45" s="8" t="s">
        <v>45</v>
      </c>
      <c r="D45" s="42">
        <v>158</v>
      </c>
      <c r="E45" s="42">
        <v>96</v>
      </c>
      <c r="F45" s="42">
        <v>127</v>
      </c>
      <c r="G45" s="53"/>
      <c r="H45" s="53"/>
      <c r="I45" s="53"/>
      <c r="J45" s="42">
        <f t="shared" si="2"/>
        <v>381</v>
      </c>
      <c r="K45" s="42">
        <v>179</v>
      </c>
      <c r="L45" s="42">
        <v>166</v>
      </c>
      <c r="M45" s="42">
        <v>222</v>
      </c>
      <c r="N45" s="42">
        <v>181</v>
      </c>
      <c r="O45" s="42">
        <v>159</v>
      </c>
      <c r="P45" s="42">
        <v>93</v>
      </c>
      <c r="Q45" s="42">
        <v>179</v>
      </c>
      <c r="R45" s="42">
        <v>145</v>
      </c>
      <c r="S45" s="42">
        <v>166</v>
      </c>
      <c r="T45" s="53"/>
      <c r="U45" s="53"/>
      <c r="V45" s="42">
        <f>SUM(K45:S45)</f>
        <v>1490</v>
      </c>
      <c r="W45" s="42">
        <f t="shared" si="3"/>
        <v>1871</v>
      </c>
    </row>
    <row r="46" spans="1:23" s="4" customFormat="1" ht="20.100000000000001" customHeight="1">
      <c r="A46" s="4"/>
      <c r="B46" s="8" t="s">
        <v>406</v>
      </c>
      <c r="C46" s="8" t="s">
        <v>84</v>
      </c>
      <c r="D46" s="53"/>
      <c r="E46" s="42">
        <v>35</v>
      </c>
      <c r="F46" s="42">
        <v>53</v>
      </c>
      <c r="G46" s="53"/>
      <c r="H46" s="53"/>
      <c r="I46" s="53"/>
      <c r="J46" s="42">
        <f t="shared" si="2"/>
        <v>88</v>
      </c>
      <c r="K46" s="42">
        <v>66</v>
      </c>
      <c r="L46" s="42">
        <v>72</v>
      </c>
      <c r="M46" s="42">
        <v>77</v>
      </c>
      <c r="N46" s="42">
        <v>63</v>
      </c>
      <c r="O46" s="42">
        <v>56</v>
      </c>
      <c r="P46" s="42">
        <v>35</v>
      </c>
      <c r="Q46" s="42">
        <v>64</v>
      </c>
      <c r="R46" s="42">
        <v>54</v>
      </c>
      <c r="S46" s="42">
        <v>74</v>
      </c>
      <c r="T46" s="42">
        <v>65</v>
      </c>
      <c r="U46" s="53"/>
      <c r="V46" s="42">
        <f>SUM(K46:T46)</f>
        <v>626</v>
      </c>
      <c r="W46" s="42">
        <f t="shared" si="3"/>
        <v>714</v>
      </c>
    </row>
    <row r="47" spans="1:23" s="4" customFormat="1" ht="20.100000000000001" customHeight="1">
      <c r="A47" s="4"/>
      <c r="B47" s="8"/>
      <c r="C47" s="8" t="s">
        <v>83</v>
      </c>
      <c r="D47" s="53"/>
      <c r="E47" s="42">
        <v>21</v>
      </c>
      <c r="F47" s="42">
        <v>21</v>
      </c>
      <c r="G47" s="53"/>
      <c r="H47" s="53"/>
      <c r="I47" s="53"/>
      <c r="J47" s="42">
        <f t="shared" si="2"/>
        <v>42</v>
      </c>
      <c r="K47" s="42">
        <v>33</v>
      </c>
      <c r="L47" s="42">
        <v>28</v>
      </c>
      <c r="M47" s="42">
        <v>45</v>
      </c>
      <c r="N47" s="42">
        <v>30</v>
      </c>
      <c r="O47" s="42">
        <v>35</v>
      </c>
      <c r="P47" s="42">
        <v>18</v>
      </c>
      <c r="Q47" s="42">
        <v>35</v>
      </c>
      <c r="R47" s="42">
        <v>27</v>
      </c>
      <c r="S47" s="42">
        <v>37</v>
      </c>
      <c r="T47" s="42">
        <v>27</v>
      </c>
      <c r="U47" s="53"/>
      <c r="V47" s="42">
        <f>SUM(K47:T47)</f>
        <v>315</v>
      </c>
      <c r="W47" s="42">
        <f t="shared" si="3"/>
        <v>357</v>
      </c>
    </row>
    <row r="48" spans="1:23" s="4" customFormat="1" ht="20.100000000000001" customHeight="1">
      <c r="A48" s="4"/>
      <c r="B48" s="8"/>
      <c r="C48" s="8" t="s">
        <v>85</v>
      </c>
      <c r="D48" s="53"/>
      <c r="E48" s="42">
        <v>46</v>
      </c>
      <c r="F48" s="42">
        <v>49</v>
      </c>
      <c r="G48" s="53"/>
      <c r="H48" s="53"/>
      <c r="I48" s="53"/>
      <c r="J48" s="42">
        <f t="shared" si="2"/>
        <v>95</v>
      </c>
      <c r="K48" s="42">
        <v>76</v>
      </c>
      <c r="L48" s="42">
        <v>72</v>
      </c>
      <c r="M48" s="42">
        <v>90</v>
      </c>
      <c r="N48" s="42">
        <v>74</v>
      </c>
      <c r="O48" s="42">
        <v>66</v>
      </c>
      <c r="P48" s="42">
        <v>33</v>
      </c>
      <c r="Q48" s="42">
        <v>71</v>
      </c>
      <c r="R48" s="42">
        <v>60</v>
      </c>
      <c r="S48" s="42">
        <v>69</v>
      </c>
      <c r="T48" s="42">
        <v>63</v>
      </c>
      <c r="U48" s="53"/>
      <c r="V48" s="42">
        <f>SUM(K48:T48)</f>
        <v>674</v>
      </c>
      <c r="W48" s="42">
        <f t="shared" si="3"/>
        <v>769</v>
      </c>
    </row>
    <row r="49" spans="1:23" s="4" customFormat="1" ht="20.100000000000001" customHeight="1">
      <c r="A49" s="4"/>
      <c r="B49" s="8"/>
      <c r="C49" s="8" t="s">
        <v>45</v>
      </c>
      <c r="D49" s="53"/>
      <c r="E49" s="42">
        <v>102</v>
      </c>
      <c r="F49" s="42">
        <v>123</v>
      </c>
      <c r="G49" s="53"/>
      <c r="H49" s="53"/>
      <c r="I49" s="53"/>
      <c r="J49" s="42">
        <f>SUM(J46:J48)</f>
        <v>225</v>
      </c>
      <c r="K49" s="42">
        <v>175</v>
      </c>
      <c r="L49" s="42">
        <v>172</v>
      </c>
      <c r="M49" s="42">
        <v>212</v>
      </c>
      <c r="N49" s="42">
        <v>167</v>
      </c>
      <c r="O49" s="42">
        <v>157</v>
      </c>
      <c r="P49" s="42">
        <v>86</v>
      </c>
      <c r="Q49" s="42">
        <v>170</v>
      </c>
      <c r="R49" s="42">
        <v>141</v>
      </c>
      <c r="S49" s="42">
        <v>180</v>
      </c>
      <c r="T49" s="42">
        <v>155</v>
      </c>
      <c r="U49" s="53"/>
      <c r="V49" s="42">
        <f>SUM(K49:T49)</f>
        <v>1615</v>
      </c>
      <c r="W49" s="42">
        <f>SUM(W46:W48)</f>
        <v>1840</v>
      </c>
    </row>
    <row r="50" spans="1:23" s="4" customFormat="1" ht="20.100000000000001" customHeight="1">
      <c r="A50" s="4"/>
      <c r="B50" s="8" t="s">
        <v>411</v>
      </c>
      <c r="C50" s="8" t="s">
        <v>84</v>
      </c>
      <c r="D50" s="53"/>
      <c r="E50" s="53"/>
      <c r="F50" s="42">
        <v>54</v>
      </c>
      <c r="G50" s="53"/>
      <c r="H50" s="53"/>
      <c r="I50" s="53"/>
      <c r="J50" s="42">
        <f>SUM(D50:F50)</f>
        <v>54</v>
      </c>
      <c r="K50" s="42">
        <v>65</v>
      </c>
      <c r="L50" s="42">
        <v>58</v>
      </c>
      <c r="M50" s="42">
        <v>79</v>
      </c>
      <c r="N50" s="42">
        <v>50</v>
      </c>
      <c r="O50" s="42">
        <v>65</v>
      </c>
      <c r="P50" s="42">
        <v>32</v>
      </c>
      <c r="Q50" s="42">
        <v>64</v>
      </c>
      <c r="R50" s="42">
        <v>56</v>
      </c>
      <c r="S50" s="42">
        <v>76</v>
      </c>
      <c r="T50" s="42">
        <v>66</v>
      </c>
      <c r="U50" s="42">
        <v>31</v>
      </c>
      <c r="V50" s="42">
        <f t="shared" ref="V50:V57" si="4">SUM(K50:U50)</f>
        <v>642</v>
      </c>
      <c r="W50" s="42">
        <f>J50+V50</f>
        <v>696</v>
      </c>
    </row>
    <row r="51" spans="1:23" s="4" customFormat="1" ht="20.100000000000001" customHeight="1">
      <c r="A51" s="4"/>
      <c r="B51" s="8"/>
      <c r="C51" s="8" t="s">
        <v>83</v>
      </c>
      <c r="D51" s="53"/>
      <c r="E51" s="53"/>
      <c r="F51" s="42">
        <v>26</v>
      </c>
      <c r="G51" s="53"/>
      <c r="H51" s="53"/>
      <c r="I51" s="53"/>
      <c r="J51" s="42">
        <f>SUM(D51:F51)</f>
        <v>26</v>
      </c>
      <c r="K51" s="42">
        <v>35</v>
      </c>
      <c r="L51" s="42">
        <v>36</v>
      </c>
      <c r="M51" s="42">
        <v>45</v>
      </c>
      <c r="N51" s="42">
        <v>31</v>
      </c>
      <c r="O51" s="42">
        <v>31</v>
      </c>
      <c r="P51" s="42">
        <v>18</v>
      </c>
      <c r="Q51" s="42">
        <v>29</v>
      </c>
      <c r="R51" s="42">
        <v>30</v>
      </c>
      <c r="S51" s="42">
        <v>36</v>
      </c>
      <c r="T51" s="42">
        <v>30</v>
      </c>
      <c r="U51" s="42">
        <v>20</v>
      </c>
      <c r="V51" s="42">
        <f t="shared" si="4"/>
        <v>341</v>
      </c>
      <c r="W51" s="42">
        <f>J51+V51</f>
        <v>367</v>
      </c>
    </row>
    <row r="52" spans="1:23" s="4" customFormat="1" ht="20.100000000000001" customHeight="1">
      <c r="A52" s="4"/>
      <c r="B52" s="8"/>
      <c r="C52" s="8" t="s">
        <v>85</v>
      </c>
      <c r="D52" s="53"/>
      <c r="E52" s="53"/>
      <c r="F52" s="42">
        <v>45</v>
      </c>
      <c r="G52" s="53"/>
      <c r="H52" s="53"/>
      <c r="I52" s="53"/>
      <c r="J52" s="42">
        <f>SUM(D52:F52)</f>
        <v>45</v>
      </c>
      <c r="K52" s="42">
        <v>68</v>
      </c>
      <c r="L52" s="42">
        <v>62</v>
      </c>
      <c r="M52" s="42">
        <v>90</v>
      </c>
      <c r="N52" s="42">
        <v>67</v>
      </c>
      <c r="O52" s="42">
        <v>70</v>
      </c>
      <c r="P52" s="42">
        <v>33</v>
      </c>
      <c r="Q52" s="42">
        <v>68</v>
      </c>
      <c r="R52" s="42">
        <v>57</v>
      </c>
      <c r="S52" s="42">
        <v>76</v>
      </c>
      <c r="T52" s="42">
        <v>61</v>
      </c>
      <c r="U52" s="42">
        <v>44</v>
      </c>
      <c r="V52" s="42">
        <f t="shared" si="4"/>
        <v>696</v>
      </c>
      <c r="W52" s="42">
        <f>J52+V52</f>
        <v>741</v>
      </c>
    </row>
    <row r="53" spans="1:23" s="4" customFormat="1" ht="20.100000000000001" customHeight="1">
      <c r="A53" s="4"/>
      <c r="B53" s="8"/>
      <c r="C53" s="8" t="s">
        <v>45</v>
      </c>
      <c r="D53" s="53"/>
      <c r="E53" s="53"/>
      <c r="F53" s="42">
        <v>125</v>
      </c>
      <c r="G53" s="53"/>
      <c r="H53" s="53"/>
      <c r="I53" s="53"/>
      <c r="J53" s="42">
        <f>SUM(J50:J52)</f>
        <v>125</v>
      </c>
      <c r="K53" s="42">
        <v>168</v>
      </c>
      <c r="L53" s="42">
        <v>156</v>
      </c>
      <c r="M53" s="42">
        <v>214</v>
      </c>
      <c r="N53" s="42">
        <v>148</v>
      </c>
      <c r="O53" s="42">
        <v>166</v>
      </c>
      <c r="P53" s="42">
        <v>83</v>
      </c>
      <c r="Q53" s="42">
        <v>161</v>
      </c>
      <c r="R53" s="42">
        <v>143</v>
      </c>
      <c r="S53" s="42">
        <v>188</v>
      </c>
      <c r="T53" s="42">
        <v>157</v>
      </c>
      <c r="U53" s="42">
        <v>95</v>
      </c>
      <c r="V53" s="42">
        <f t="shared" si="4"/>
        <v>1679</v>
      </c>
      <c r="W53" s="42">
        <f>SUM(W50:W52)</f>
        <v>1804</v>
      </c>
    </row>
    <row r="54" spans="1:23" s="4" customFormat="1" ht="20.100000000000001" customHeight="1">
      <c r="A54" s="4"/>
      <c r="B54" s="8" t="s">
        <v>415</v>
      </c>
      <c r="C54" s="8" t="s">
        <v>84</v>
      </c>
      <c r="D54" s="53"/>
      <c r="E54" s="53"/>
      <c r="F54" s="42">
        <v>53</v>
      </c>
      <c r="G54" s="53"/>
      <c r="H54" s="53"/>
      <c r="I54" s="53"/>
      <c r="J54" s="42">
        <f>SUM(D54:F54)</f>
        <v>53</v>
      </c>
      <c r="K54" s="42">
        <v>63</v>
      </c>
      <c r="L54" s="42">
        <v>64</v>
      </c>
      <c r="M54" s="42">
        <v>80</v>
      </c>
      <c r="N54" s="42">
        <v>50</v>
      </c>
      <c r="O54" s="42">
        <v>58</v>
      </c>
      <c r="P54" s="42">
        <v>33</v>
      </c>
      <c r="Q54" s="42">
        <v>68</v>
      </c>
      <c r="R54" s="42">
        <v>55</v>
      </c>
      <c r="S54" s="42">
        <v>85</v>
      </c>
      <c r="T54" s="42">
        <v>61</v>
      </c>
      <c r="U54" s="42">
        <v>35</v>
      </c>
      <c r="V54" s="42">
        <f t="shared" si="4"/>
        <v>652</v>
      </c>
      <c r="W54" s="42">
        <f>J54+V54</f>
        <v>705</v>
      </c>
    </row>
    <row r="55" spans="1:23" s="4" customFormat="1" ht="20.100000000000001" customHeight="1">
      <c r="A55" s="4"/>
      <c r="B55" s="8"/>
      <c r="C55" s="8" t="s">
        <v>83</v>
      </c>
      <c r="D55" s="53"/>
      <c r="E55" s="53"/>
      <c r="F55" s="42">
        <v>24</v>
      </c>
      <c r="G55" s="53"/>
      <c r="H55" s="53"/>
      <c r="I55" s="53"/>
      <c r="J55" s="42">
        <f>SUM(D55:F55)</f>
        <v>24</v>
      </c>
      <c r="K55" s="42">
        <v>28</v>
      </c>
      <c r="L55" s="42">
        <v>33</v>
      </c>
      <c r="M55" s="42">
        <v>41</v>
      </c>
      <c r="N55" s="42">
        <v>26</v>
      </c>
      <c r="O55" s="42">
        <v>32</v>
      </c>
      <c r="P55" s="42">
        <v>18</v>
      </c>
      <c r="Q55" s="42">
        <v>31</v>
      </c>
      <c r="R55" s="42">
        <v>30</v>
      </c>
      <c r="S55" s="42">
        <v>34</v>
      </c>
      <c r="T55" s="42">
        <v>28</v>
      </c>
      <c r="U55" s="42">
        <v>22</v>
      </c>
      <c r="V55" s="42">
        <f t="shared" si="4"/>
        <v>323</v>
      </c>
      <c r="W55" s="42">
        <f>J55+V55</f>
        <v>347</v>
      </c>
    </row>
    <row r="56" spans="1:23" s="4" customFormat="1" ht="20.100000000000001" customHeight="1">
      <c r="A56" s="4"/>
      <c r="B56" s="8"/>
      <c r="C56" s="8" t="s">
        <v>85</v>
      </c>
      <c r="D56" s="53"/>
      <c r="E56" s="53"/>
      <c r="F56" s="42">
        <v>54</v>
      </c>
      <c r="G56" s="53"/>
      <c r="H56" s="53"/>
      <c r="I56" s="53"/>
      <c r="J56" s="42">
        <f>SUM(D56:F56)</f>
        <v>54</v>
      </c>
      <c r="K56" s="42">
        <v>72</v>
      </c>
      <c r="L56" s="42">
        <v>66</v>
      </c>
      <c r="M56" s="42">
        <v>91</v>
      </c>
      <c r="N56" s="42">
        <v>58</v>
      </c>
      <c r="O56" s="42">
        <v>66</v>
      </c>
      <c r="P56" s="42">
        <v>36</v>
      </c>
      <c r="Q56" s="42">
        <v>67</v>
      </c>
      <c r="R56" s="42">
        <v>60</v>
      </c>
      <c r="S56" s="42">
        <v>76</v>
      </c>
      <c r="T56" s="42">
        <v>54</v>
      </c>
      <c r="U56" s="42">
        <v>45</v>
      </c>
      <c r="V56" s="42">
        <f t="shared" si="4"/>
        <v>691</v>
      </c>
      <c r="W56" s="42">
        <f>J56+V56</f>
        <v>745</v>
      </c>
    </row>
    <row r="57" spans="1:23" s="4" customFormat="1" ht="20.100000000000001" customHeight="1">
      <c r="A57" s="4"/>
      <c r="B57" s="8"/>
      <c r="C57" s="8" t="s">
        <v>45</v>
      </c>
      <c r="D57" s="53"/>
      <c r="E57" s="53"/>
      <c r="F57" s="42">
        <v>131</v>
      </c>
      <c r="G57" s="53"/>
      <c r="H57" s="53"/>
      <c r="I57" s="53"/>
      <c r="J57" s="42">
        <f>SUM(J54:J56)</f>
        <v>131</v>
      </c>
      <c r="K57" s="42">
        <v>163</v>
      </c>
      <c r="L57" s="42">
        <v>163</v>
      </c>
      <c r="M57" s="42">
        <v>212</v>
      </c>
      <c r="N57" s="42">
        <v>134</v>
      </c>
      <c r="O57" s="42">
        <v>156</v>
      </c>
      <c r="P57" s="42">
        <v>87</v>
      </c>
      <c r="Q57" s="42">
        <v>166</v>
      </c>
      <c r="R57" s="42">
        <v>145</v>
      </c>
      <c r="S57" s="42">
        <v>195</v>
      </c>
      <c r="T57" s="42">
        <v>143</v>
      </c>
      <c r="U57" s="42">
        <v>102</v>
      </c>
      <c r="V57" s="42">
        <f t="shared" si="4"/>
        <v>1666</v>
      </c>
      <c r="W57" s="42">
        <f>SUM(W54:W56)</f>
        <v>1797</v>
      </c>
    </row>
    <row r="58" spans="1:23" s="2" customFormat="1" ht="15" customHeight="1">
      <c r="C58" s="52"/>
      <c r="Q58" s="44"/>
      <c r="S58" s="55"/>
      <c r="T58" s="57"/>
      <c r="U58" s="57"/>
      <c r="V58" s="44"/>
    </row>
    <row r="59" spans="1:23" s="2" customFormat="1" ht="15" customHeight="1">
      <c r="B59" s="39" t="s">
        <v>196</v>
      </c>
      <c r="C59" s="52"/>
      <c r="S59" s="55"/>
      <c r="T59" s="57"/>
      <c r="U59" s="57"/>
      <c r="V59" s="44"/>
    </row>
    <row r="60" spans="1:23" s="35" customFormat="1" ht="15" customHeight="1">
      <c r="B60" s="51" t="s">
        <v>166</v>
      </c>
      <c r="C60" s="52"/>
      <c r="E60" s="35" t="s">
        <v>169</v>
      </c>
      <c r="S60" s="55"/>
      <c r="T60" s="57"/>
      <c r="U60" s="57"/>
    </row>
    <row r="61" spans="1:23" s="35" customFormat="1" ht="15" customHeight="1">
      <c r="B61" s="51" t="s">
        <v>170</v>
      </c>
      <c r="C61" s="52"/>
      <c r="E61" s="35" t="s">
        <v>169</v>
      </c>
      <c r="S61" s="55"/>
      <c r="T61" s="57"/>
      <c r="U61" s="57"/>
    </row>
    <row r="62" spans="1:23" s="35" customFormat="1" ht="15" customHeight="1">
      <c r="B62" s="51" t="s">
        <v>172</v>
      </c>
      <c r="C62" s="52"/>
      <c r="E62" s="35" t="s">
        <v>161</v>
      </c>
      <c r="S62" s="55"/>
      <c r="T62" s="57"/>
      <c r="U62" s="57"/>
    </row>
    <row r="63" spans="1:23" s="35" customFormat="1" ht="15" customHeight="1">
      <c r="B63" s="51" t="s">
        <v>173</v>
      </c>
      <c r="C63" s="52"/>
      <c r="E63" s="35" t="s">
        <v>174</v>
      </c>
      <c r="S63" s="55"/>
      <c r="T63" s="57"/>
      <c r="U63" s="57"/>
    </row>
    <row r="64" spans="1:23" s="35" customFormat="1" ht="15" customHeight="1">
      <c r="B64" s="51" t="s">
        <v>175</v>
      </c>
      <c r="C64" s="52"/>
      <c r="E64" s="35" t="s">
        <v>118</v>
      </c>
      <c r="S64" s="55"/>
      <c r="T64" s="57"/>
      <c r="U64" s="57"/>
    </row>
    <row r="65" spans="2:21" s="35" customFormat="1" ht="15" customHeight="1">
      <c r="B65" s="51" t="s">
        <v>176</v>
      </c>
      <c r="C65" s="52"/>
      <c r="E65" s="35" t="s">
        <v>177</v>
      </c>
      <c r="S65" s="55"/>
      <c r="T65" s="57"/>
      <c r="U65" s="57"/>
    </row>
    <row r="66" spans="2:21" s="35" customFormat="1" ht="15" customHeight="1">
      <c r="B66" s="51" t="s">
        <v>178</v>
      </c>
      <c r="C66" s="52"/>
      <c r="E66" s="35" t="s">
        <v>179</v>
      </c>
      <c r="S66" s="55"/>
      <c r="T66" s="57"/>
      <c r="U66" s="57"/>
    </row>
    <row r="67" spans="2:21" s="35" customFormat="1" ht="15" customHeight="1">
      <c r="B67" s="51" t="s">
        <v>181</v>
      </c>
      <c r="C67" s="52"/>
      <c r="E67" s="35" t="s">
        <v>183</v>
      </c>
      <c r="S67" s="55"/>
      <c r="T67" s="57"/>
      <c r="U67" s="57"/>
    </row>
    <row r="68" spans="2:21" s="35" customFormat="1" ht="15" customHeight="1">
      <c r="B68" s="51" t="s">
        <v>186</v>
      </c>
      <c r="C68" s="52"/>
      <c r="E68" s="35" t="s">
        <v>187</v>
      </c>
      <c r="S68" s="55"/>
      <c r="T68" s="57"/>
      <c r="U68" s="57"/>
    </row>
    <row r="69" spans="2:21" s="35" customFormat="1" ht="15" customHeight="1">
      <c r="B69" s="51" t="s">
        <v>188</v>
      </c>
      <c r="C69" s="52"/>
      <c r="E69" s="35" t="s">
        <v>190</v>
      </c>
      <c r="S69" s="55"/>
      <c r="T69" s="57"/>
      <c r="U69" s="57"/>
    </row>
    <row r="70" spans="2:21" s="35" customFormat="1" ht="15" customHeight="1">
      <c r="B70" s="51" t="s">
        <v>86</v>
      </c>
      <c r="C70" s="52"/>
      <c r="E70" s="35" t="s">
        <v>46</v>
      </c>
      <c r="S70" s="55"/>
      <c r="T70" s="57"/>
      <c r="U70" s="57"/>
    </row>
    <row r="71" spans="2:21" s="35" customFormat="1" ht="15" customHeight="1">
      <c r="B71" s="51" t="s">
        <v>3</v>
      </c>
      <c r="C71" s="52"/>
      <c r="E71" s="35" t="s">
        <v>0</v>
      </c>
      <c r="S71" s="55"/>
      <c r="T71" s="57"/>
      <c r="U71" s="57"/>
    </row>
    <row r="72" spans="2:21" s="2" customFormat="1" ht="15" customHeight="1">
      <c r="B72" s="2" t="s">
        <v>200</v>
      </c>
      <c r="C72" s="52"/>
      <c r="S72" s="55"/>
      <c r="T72" s="57"/>
      <c r="U72" s="57"/>
    </row>
    <row r="73" spans="2:21">
      <c r="B73" s="2" t="s">
        <v>198</v>
      </c>
      <c r="S73" s="55"/>
      <c r="T73" s="57"/>
      <c r="U73" s="57"/>
    </row>
    <row r="74" spans="2:21">
      <c r="B74" s="2" t="s">
        <v>33</v>
      </c>
      <c r="S74" s="55"/>
      <c r="T74" s="57"/>
      <c r="U74" s="57"/>
    </row>
    <row r="75" spans="2:21">
      <c r="B75" s="2" t="s">
        <v>410</v>
      </c>
      <c r="S75" s="55"/>
      <c r="T75" s="57"/>
      <c r="U75" s="57"/>
    </row>
    <row r="76" spans="2:21">
      <c r="B76" s="2" t="s">
        <v>137</v>
      </c>
      <c r="S76" s="55"/>
      <c r="T76" s="57"/>
      <c r="U76" s="57"/>
    </row>
    <row r="77" spans="2:21">
      <c r="S77" s="55"/>
      <c r="T77" s="57"/>
      <c r="U77" s="57"/>
    </row>
    <row r="78" spans="2:21">
      <c r="S78" s="55"/>
      <c r="T78" s="57"/>
      <c r="U78" s="57"/>
    </row>
    <row r="79" spans="2:21">
      <c r="S79" s="55"/>
      <c r="T79" s="57"/>
      <c r="U79" s="57"/>
    </row>
    <row r="80" spans="2:21">
      <c r="S80" s="55"/>
      <c r="T80" s="57"/>
      <c r="U80" s="57"/>
    </row>
    <row r="81" spans="19:21">
      <c r="S81" s="55"/>
      <c r="T81" s="57"/>
      <c r="U81" s="57"/>
    </row>
    <row r="82" spans="19:21">
      <c r="S82" s="55"/>
      <c r="T82" s="57"/>
      <c r="U82" s="57"/>
    </row>
    <row r="83" spans="19:21">
      <c r="S83" s="55"/>
      <c r="T83" s="57"/>
      <c r="U83" s="57"/>
    </row>
    <row r="84" spans="19:21">
      <c r="S84" s="55"/>
      <c r="T84" s="57"/>
      <c r="U84" s="57"/>
    </row>
    <row r="85" spans="19:21">
      <c r="S85" s="55"/>
      <c r="T85" s="57"/>
      <c r="U85" s="57"/>
    </row>
    <row r="86" spans="19:21">
      <c r="S86" s="55"/>
      <c r="T86" s="57"/>
      <c r="U86" s="57"/>
    </row>
    <row r="87" spans="19:21">
      <c r="S87" s="55"/>
      <c r="T87" s="57"/>
      <c r="U87" s="57"/>
    </row>
    <row r="88" spans="19:21">
      <c r="S88" s="55"/>
      <c r="T88" s="57"/>
      <c r="U88" s="57"/>
    </row>
    <row r="89" spans="19:21">
      <c r="S89" s="55"/>
      <c r="T89" s="57"/>
      <c r="U89" s="57"/>
    </row>
    <row r="90" spans="19:21">
      <c r="S90" s="55"/>
      <c r="T90" s="57"/>
      <c r="U90" s="57"/>
    </row>
    <row r="91" spans="19:21">
      <c r="S91" s="55"/>
      <c r="T91" s="57"/>
      <c r="U91" s="57"/>
    </row>
    <row r="92" spans="19:21">
      <c r="S92" s="55"/>
      <c r="T92" s="57"/>
      <c r="U92" s="57"/>
    </row>
    <row r="93" spans="19:21">
      <c r="S93" s="55"/>
      <c r="T93" s="57"/>
      <c r="U93" s="57"/>
    </row>
    <row r="94" spans="19:21">
      <c r="S94" s="55"/>
      <c r="T94" s="57"/>
      <c r="U94" s="57"/>
    </row>
    <row r="95" spans="19:21">
      <c r="S95" s="55"/>
      <c r="T95" s="57"/>
      <c r="U95" s="57"/>
    </row>
    <row r="96" spans="19:21">
      <c r="S96" s="55"/>
      <c r="T96" s="57"/>
      <c r="U96" s="57"/>
    </row>
    <row r="97" spans="19:21">
      <c r="S97" s="55"/>
      <c r="T97" s="57"/>
      <c r="U97" s="57"/>
    </row>
    <row r="98" spans="19:21">
      <c r="S98" s="55"/>
      <c r="T98" s="57"/>
      <c r="U98" s="57"/>
    </row>
    <row r="99" spans="19:21">
      <c r="S99" s="55"/>
      <c r="T99" s="57"/>
      <c r="U99" s="57"/>
    </row>
    <row r="100" spans="19:21">
      <c r="S100" s="55"/>
      <c r="T100" s="57"/>
      <c r="U100" s="57"/>
    </row>
    <row r="101" spans="19:21">
      <c r="S101" s="55"/>
      <c r="T101" s="57"/>
      <c r="U101" s="57"/>
    </row>
    <row r="102" spans="19:21">
      <c r="S102" s="55"/>
      <c r="T102" s="57"/>
      <c r="U102" s="57"/>
    </row>
    <row r="103" spans="19:21">
      <c r="S103" s="55"/>
      <c r="T103" s="57"/>
      <c r="U103" s="57"/>
    </row>
    <row r="104" spans="19:21">
      <c r="S104" s="55"/>
      <c r="T104" s="57"/>
      <c r="U104" s="57"/>
    </row>
    <row r="105" spans="19:21">
      <c r="S105" s="55"/>
      <c r="T105" s="57"/>
      <c r="U105" s="57"/>
    </row>
    <row r="106" spans="19:21">
      <c r="S106" s="55"/>
      <c r="T106" s="57"/>
      <c r="U106" s="57"/>
    </row>
    <row r="107" spans="19:21">
      <c r="S107" s="55"/>
      <c r="T107" s="57"/>
      <c r="U107" s="57"/>
    </row>
    <row r="108" spans="19:21">
      <c r="S108" s="55"/>
      <c r="T108" s="57"/>
      <c r="U108" s="57"/>
    </row>
    <row r="109" spans="19:21">
      <c r="S109" s="55"/>
      <c r="T109" s="57"/>
      <c r="U109" s="57"/>
    </row>
    <row r="110" spans="19:21">
      <c r="S110" s="55"/>
      <c r="T110" s="57"/>
      <c r="U110" s="57"/>
    </row>
    <row r="111" spans="19:21">
      <c r="S111" s="55"/>
      <c r="T111" s="57"/>
      <c r="U111" s="57"/>
    </row>
    <row r="112" spans="19:21">
      <c r="S112" s="55"/>
      <c r="T112" s="57"/>
      <c r="U112" s="57"/>
    </row>
    <row r="113" spans="19:21">
      <c r="S113" s="55"/>
      <c r="T113" s="57"/>
      <c r="U113" s="57"/>
    </row>
    <row r="114" spans="19:21">
      <c r="S114" s="55"/>
      <c r="T114" s="57"/>
      <c r="U114" s="57"/>
    </row>
    <row r="115" spans="19:21">
      <c r="S115" s="55"/>
      <c r="T115" s="57"/>
      <c r="U115" s="57"/>
    </row>
    <row r="116" spans="19:21">
      <c r="S116" s="55"/>
      <c r="T116" s="57"/>
      <c r="U116" s="57"/>
    </row>
    <row r="117" spans="19:21">
      <c r="S117" s="55"/>
      <c r="T117" s="57"/>
      <c r="U117" s="57"/>
    </row>
    <row r="118" spans="19:21">
      <c r="S118" s="55"/>
      <c r="T118" s="57"/>
      <c r="U118" s="57"/>
    </row>
    <row r="119" spans="19:21">
      <c r="S119" s="55"/>
      <c r="T119" s="57"/>
      <c r="U119" s="57"/>
    </row>
    <row r="120" spans="19:21">
      <c r="S120" s="55"/>
      <c r="T120" s="57"/>
      <c r="U120" s="57"/>
    </row>
    <row r="121" spans="19:21">
      <c r="S121" s="55"/>
      <c r="T121" s="57"/>
      <c r="U121" s="57"/>
    </row>
    <row r="122" spans="19:21">
      <c r="S122" s="55"/>
      <c r="T122" s="57"/>
      <c r="U122" s="57"/>
    </row>
    <row r="123" spans="19:21">
      <c r="S123" s="55"/>
      <c r="T123" s="57"/>
      <c r="U123" s="57"/>
    </row>
    <row r="124" spans="19:21">
      <c r="S124" s="55"/>
      <c r="T124" s="57"/>
      <c r="U124" s="57"/>
    </row>
    <row r="125" spans="19:21">
      <c r="S125" s="55"/>
      <c r="T125" s="57"/>
      <c r="U125" s="57"/>
    </row>
    <row r="126" spans="19:21">
      <c r="S126" s="55"/>
      <c r="T126" s="57"/>
      <c r="U126" s="57"/>
    </row>
    <row r="127" spans="19:21">
      <c r="S127" s="55"/>
      <c r="T127" s="57"/>
      <c r="U127" s="57"/>
    </row>
    <row r="128" spans="19:21">
      <c r="S128" s="55"/>
      <c r="T128" s="57"/>
      <c r="U128" s="57"/>
    </row>
    <row r="129" spans="19:21">
      <c r="S129" s="55"/>
      <c r="T129" s="57"/>
      <c r="U129" s="57"/>
    </row>
    <row r="130" spans="19:21">
      <c r="S130" s="55"/>
      <c r="T130" s="57"/>
      <c r="U130" s="57"/>
    </row>
    <row r="131" spans="19:21">
      <c r="S131" s="55"/>
      <c r="T131" s="57"/>
      <c r="U131" s="57"/>
    </row>
    <row r="132" spans="19:21">
      <c r="S132" s="39"/>
      <c r="T132" s="2"/>
      <c r="U132" s="2"/>
    </row>
    <row r="133" spans="19:21">
      <c r="S133" s="39"/>
      <c r="T133" s="2"/>
      <c r="U133" s="2"/>
    </row>
    <row r="134" spans="19:21">
      <c r="S134" s="39"/>
      <c r="T134" s="2"/>
      <c r="U134" s="2"/>
    </row>
    <row r="135" spans="19:21">
      <c r="S135" s="39"/>
      <c r="T135" s="2"/>
      <c r="U135" s="2"/>
    </row>
    <row r="136" spans="19:21">
      <c r="S136" s="56"/>
      <c r="T136" s="35"/>
      <c r="U136" s="35"/>
    </row>
    <row r="137" spans="19:21">
      <c r="S137" s="35"/>
      <c r="T137" s="35"/>
      <c r="U137" s="35"/>
    </row>
    <row r="138" spans="19:21">
      <c r="S138" s="35"/>
      <c r="T138" s="35"/>
      <c r="U138" s="35"/>
    </row>
    <row r="139" spans="19:21">
      <c r="S139" s="35"/>
      <c r="T139" s="35"/>
      <c r="U139" s="35"/>
    </row>
    <row r="140" spans="19:21">
      <c r="S140" s="35"/>
      <c r="T140" s="35"/>
      <c r="U140" s="35"/>
    </row>
    <row r="141" spans="19:21">
      <c r="S141" s="35"/>
      <c r="T141" s="35"/>
      <c r="U141" s="35"/>
    </row>
    <row r="142" spans="19:21">
      <c r="S142" s="35"/>
      <c r="T142" s="35"/>
      <c r="U142" s="35"/>
    </row>
    <row r="143" spans="19:21">
      <c r="S143" s="35"/>
      <c r="T143" s="35"/>
      <c r="U143" s="35"/>
    </row>
    <row r="144" spans="19:21">
      <c r="S144" s="35"/>
      <c r="T144" s="35"/>
      <c r="U144" s="35"/>
    </row>
    <row r="145" spans="19:21">
      <c r="S145" s="35"/>
      <c r="T145" s="35"/>
      <c r="U145" s="35"/>
    </row>
    <row r="146" spans="19:21">
      <c r="S146" s="35"/>
      <c r="T146" s="35"/>
      <c r="U146" s="35"/>
    </row>
    <row r="147" spans="19:21">
      <c r="S147" s="35"/>
      <c r="T147" s="35"/>
      <c r="U147" s="35"/>
    </row>
    <row r="148" spans="19:21">
      <c r="S148" s="35"/>
      <c r="T148" s="35"/>
      <c r="U148" s="35"/>
    </row>
    <row r="149" spans="19:21">
      <c r="S149" s="2"/>
      <c r="T149" s="2"/>
      <c r="U149" s="2"/>
    </row>
  </sheetData>
  <customSheetViews>
    <customSheetView guid="{96B612BC-8806-E444-88B1-4DCF179A7E6B}" scale="80" hiddenRows="1" view="pageBreakPreview">
      <pane xSplit="1" ySplit="5" topLeftCell="B37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1"/>
      <headerFooter alignWithMargins="0"/>
    </customSheetView>
    <customSheetView guid="{B4467869-544B-F34B-8EAA-E7B763936B8A}" scale="80" showPageBreaks="1" hiddenRows="1" view="pageBreakPreview">
      <pane xSplit="1" ySplit="5" topLeftCell="B37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2"/>
      <headerFooter alignWithMargins="0"/>
    </customSheetView>
    <customSheetView guid="{0116BDBE-C64C-CA4E-A373-1515DB40E62B}" scale="80" showPageBreaks="1" hiddenRows="1" view="pageBreakPreview">
      <pane xSplit="1" ySplit="5" topLeftCell="B37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3"/>
      <headerFooter alignWithMargins="0"/>
    </customSheetView>
    <customSheetView guid="{A4EF9216-9E19-9545-97B0-FE2A34D0F987}" scale="80" hiddenRows="1" view="pageBreakPreview">
      <pane xSplit="1" ySplit="5" topLeftCell="B48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4"/>
      <headerFooter alignWithMargins="0"/>
    </customSheetView>
    <customSheetView guid="{A5BCBE8B-D631-DC4D-AC12-4A7C26D032E3}" scale="80" hiddenRows="1" view="pageBreakPreview">
      <pane xSplit="1" ySplit="5" topLeftCell="B48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5"/>
      <headerFooter alignWithMargins="0"/>
    </customSheetView>
    <customSheetView guid="{B0DB08DD-A51A-7B4D-90C7-D6001A363E20}" scale="80" hiddenRows="1" view="pageBreakPreview">
      <pane xSplit="1" ySplit="5" topLeftCell="B48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6"/>
      <headerFooter alignWithMargins="0"/>
    </customSheetView>
    <customSheetView guid="{3921EBAD-0C40-4043-BD12-92945C85681F}" scale="80" hiddenRows="1" view="pageBreakPreview">
      <pane xSplit="1" ySplit="5" topLeftCell="B6" activePane="bottomRight" state="frozen"/>
      <selection activeCell="U51" sqref="U51"/>
      <pageMargins left="0.74803149606299213" right="0.74803149606299213" top="0.98425196850393704" bottom="0.98425196850393704" header="0.51181102362204722" footer="0.51181102362204722"/>
      <pageSetup paperSize="9" scale="66" r:id="rId7"/>
      <headerFooter alignWithMargins="0"/>
    </customSheetView>
    <customSheetView guid="{010BA514-F8E5-F44B-9408-73D0BAF03220}" scale="80" hiddenRows="1" view="pageBreakPreview">
      <pane xSplit="1" ySplit="5" topLeftCell="B36" activePane="bottomRight" state="frozen"/>
      <selection activeCell="B46" sqref="B46:B49"/>
      <pageMargins left="0.74803149606299213" right="0.74803149606299213" top="0.98425196850393704" bottom="0.98425196850393704" header="0.51181102362204722" footer="0.51181102362204722"/>
      <pageSetup paperSize="9" scale="66" r:id="rId8"/>
      <headerFooter alignWithMargins="0"/>
    </customSheetView>
    <customSheetView guid="{4B7C6462-01AD-C24A-BE5A-370058683597}" scale="80" hiddenRows="1" view="pageBreakPreview">
      <pane xSplit="1" ySplit="5" topLeftCell="B44" activePane="bottomRight" state="frozen"/>
      <selection activeCell="T45" sqref="T45"/>
      <pageMargins left="0.74803149606299213" right="0.74803149606299213" top="0.98425196850393704" bottom="0.98425196850393704" header="0.51181102362204722" footer="0.51181102362204722"/>
      <pageSetup paperSize="9" scale="66" r:id="rId9"/>
      <headerFooter alignWithMargins="0"/>
    </customSheetView>
    <customSheetView guid="{BED36000-7DE8-C64D-9753-50381AC4E376}" scale="80" showPageBreaks="1" hiddenRows="1" view="pageBreakPreview">
      <pane xSplit="1" ySplit="5" topLeftCell="B44" activePane="bottomRight" state="frozen"/>
      <selection activeCell="T45" sqref="T45"/>
      <pageMargins left="0.74803149606299213" right="0.74803149606299213" top="0.98425196850393704" bottom="0.98425196850393704" header="0.51181102362204722" footer="0.51181102362204722"/>
      <pageSetup paperSize="9" scale="66" r:id="rId10"/>
      <headerFooter alignWithMargins="0"/>
    </customSheetView>
    <customSheetView guid="{EDCFDF64-6C70-AA4F-8600-46A2DC214C55}" scale="80" hiddenRows="1" view="pageBreakPreview">
      <pane xSplit="1" ySplit="5" topLeftCell="B44" activePane="bottomRight" state="frozen"/>
      <selection activeCell="T45" sqref="T45"/>
      <pageMargins left="0.74803149606299213" right="0.74803149606299213" top="0.98425196850393704" bottom="0.98425196850393704" header="0.51181102362204722" footer="0.51181102362204722"/>
      <pageSetup paperSize="9" scale="66" r:id="rId11"/>
      <headerFooter alignWithMargins="0"/>
    </customSheetView>
    <customSheetView guid="{1E50F6C9-5C17-0441-AFE8-085841FC9038}" scale="80" showPageBreaks="1" hiddenRows="1" view="pageBreakPreview">
      <pane xSplit="1" ySplit="5" topLeftCell="B37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12"/>
      <headerFooter alignWithMargins="0"/>
    </customSheetView>
    <customSheetView guid="{68BA17B9-516F-7340-B926-33A1D6C8EC6E}" scale="80" hiddenRows="1" view="pageBreakPreview">
      <pane xSplit="1" ySplit="5" topLeftCell="B37" activePane="bottomRight" state="frozen"/>
      <selection activeCell="U49" sqref="U49"/>
      <pageMargins left="0.74803149606299213" right="0.74803149606299213" top="0.98425196850393704" bottom="0.98425196850393704" header="0.51181102362204722" footer="0.51181102362204722"/>
      <pageSetup paperSize="9" scale="66" r:id="rId13"/>
      <headerFooter alignWithMargins="0"/>
    </customSheetView>
    <customSheetView guid="{6215127C-1D1E-3A4D-A947-13022DFEFE8A}" scale="80" showPageBreaks="1" hiddenRows="1" view="pageBreakPreview">
      <pane xSplit="1" ySplit="5" topLeftCell="B30" activePane="bottomRight" state="frozen"/>
      <selection activeCell="N48" sqref="N48"/>
      <pageMargins left="0.74803149606299213" right="0.74803149606299213" top="0.98425196850393704" bottom="0.98425196850393704" header="0.51181102362204722" footer="0.51181102362204722"/>
      <pageSetup paperSize="9" scale="63" r:id="rId14"/>
      <headerFooter alignWithMargins="0"/>
    </customSheetView>
    <customSheetView guid="{962BC72F-66F5-194B-A345-86E7D742C92C}" scale="80" hiddenRows="1" view="pageBreakPreview">
      <pane xSplit="1" ySplit="5" topLeftCell="B44" activePane="bottomRight" state="frozen"/>
      <selection activeCell="T45" sqref="T45"/>
      <pageMargins left="0.74803149606299213" right="0.74803149606299213" top="0.98425196850393704" bottom="0.98425196850393704" header="0.51181102362204722" footer="0.51181102362204722"/>
      <pageSetup paperSize="9" scale="66" r:id="rId15"/>
      <headerFooter alignWithMargins="0"/>
    </customSheetView>
    <customSheetView guid="{735208AB-3557-B847-80E8-E799B4E2B870}" scale="80" hiddenRows="1" view="pageBreakPreview">
      <pane xSplit="1" ySplit="5" topLeftCell="B44" activePane="bottomRight" state="frozen"/>
      <selection activeCell="T62" sqref="T62"/>
      <pageMargins left="0.74803149606299213" right="0.74803149606299213" top="0.98425196850393704" bottom="0.98425196850393704" header="0.51181102362204722" footer="0.51181102362204722"/>
      <pageSetup paperSize="9" scale="66" r:id="rId16"/>
      <headerFooter alignWithMargins="0"/>
    </customSheetView>
    <customSheetView guid="{8E6A6611-11AB-764B-8BD1-FAD2BA1D0124}" scale="80" hiddenRows="1" view="pageBreakPreview">
      <pane xSplit="1" ySplit="5" topLeftCell="B44" activePane="bottomRight" state="frozen"/>
      <selection activeCell="T62" sqref="T62"/>
      <pageMargins left="0.74803149606299213" right="0.74803149606299213" top="0.98425196850393704" bottom="0.98425196850393704" header="0.51181102362204722" footer="0.51181102362204722"/>
      <pageSetup paperSize="9" scale="66" r:id="rId17"/>
      <headerFooter alignWithMargins="0"/>
    </customSheetView>
    <customSheetView guid="{FDC56B3F-AA0D-EC42-BCB9-5304CA97DB50}" scale="80" hiddenRows="1" view="pageBreakPreview">
      <pane xSplit="1" ySplit="5" topLeftCell="B44" activePane="bottomRight" state="frozen"/>
      <selection activeCell="T45" sqref="T45"/>
      <pageMargins left="0.74803149606299213" right="0.74803149606299213" top="0.98425196850393704" bottom="0.98425196850393704" header="0.51181102362204722" footer="0.51181102362204722"/>
      <pageSetup paperSize="9" scale="66" r:id="rId18"/>
      <headerFooter alignWithMargins="0"/>
    </customSheetView>
    <customSheetView guid="{DBC3C8D2-A4DE-0E47-93C6-778332A94AA0}" scale="80" printArea="1" hiddenRows="1" view="pageBreakPreview">
      <pane xSplit="1" ySplit="5" topLeftCell="B51" activePane="bottomRight" state="frozen"/>
      <selection activeCell="AG64" sqref="AG64"/>
      <pageMargins left="0.74803149606299213" right="0.74803149606299213" top="0.98425196850393704" bottom="0.98425196850393704" header="0.51181102362204722" footer="0.51181102362204722"/>
      <pageSetup paperSize="9" scale="63" r:id="rId19"/>
      <headerFooter alignWithMargins="0"/>
    </customSheetView>
    <customSheetView guid="{62034473-0D23-6445-BA68-8B98B56D2740}" scale="80" showPageBreaks="1" hiddenRows="1" view="pageBreakPreview">
      <pane xSplit="1" ySplit="5" topLeftCell="B44" activePane="bottomRight" state="frozen"/>
      <selection activeCell="T62" sqref="T62"/>
      <pageMargins left="0.74803149606299213" right="0.74803149606299213" top="0.98425196850393704" bottom="0.98425196850393704" header="0.51181102362204722" footer="0.51181102362204722"/>
      <pageSetup paperSize="9" scale="66" r:id="rId20"/>
      <headerFooter alignWithMargins="0"/>
    </customSheetView>
    <customSheetView guid="{4E2FE851-0210-CB4B-AFD2-F74D01C675E1}" scale="80" hiddenRows="1" view="pageBreakPreview">
      <pane xSplit="1" ySplit="5" topLeftCell="B57" activePane="bottomRight" state="frozen"/>
      <selection activeCell="L53" sqref="L53"/>
      <pageMargins left="0.74803149606299213" right="0.74803149606299213" top="0.98425196850393704" bottom="0.98425196850393704" header="0.51181102362204722" footer="0.51181102362204722"/>
      <pageSetup paperSize="9" scale="63" r:id="rId21"/>
      <headerFooter alignWithMargins="0"/>
    </customSheetView>
  </customSheetViews>
  <mergeCells count="17">
    <mergeCell ref="D4:J4"/>
    <mergeCell ref="K4:V4"/>
    <mergeCell ref="B4:C5"/>
    <mergeCell ref="W4:W5"/>
    <mergeCell ref="B6:B9"/>
    <mergeCell ref="B10:B13"/>
    <mergeCell ref="B14:B17"/>
    <mergeCell ref="B18:B21"/>
    <mergeCell ref="B22:B25"/>
    <mergeCell ref="B26:B29"/>
    <mergeCell ref="B30:B33"/>
    <mergeCell ref="B34:B37"/>
    <mergeCell ref="B38:B41"/>
    <mergeCell ref="B42:B45"/>
    <mergeCell ref="B46:B49"/>
    <mergeCell ref="B50:B53"/>
    <mergeCell ref="B54:B57"/>
  </mergeCells>
  <phoneticPr fontId="30"/>
  <pageMargins left="0.74803149606299213" right="0.74803149606299213" top="0.98425196850393704" bottom="0.98425196850393704" header="0.51181102362204722" footer="0.51181102362204722"/>
  <pageSetup paperSize="9" scale="63" fitToWidth="1" fitToHeight="1" usePrinterDefaults="1" r:id="rId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AG33"/>
  <sheetViews>
    <sheetView view="pageBreakPreview" zoomScaleNormal="85" zoomScaleSheetLayoutView="100" workbookViewId="0">
      <selection activeCell="B17" sqref="B17"/>
    </sheetView>
  </sheetViews>
  <sheetFormatPr defaultRowHeight="13.2"/>
  <cols>
    <col min="1" max="1" width="2.625" style="1" customWidth="1"/>
    <col min="2" max="2" width="12.625" style="1" customWidth="1"/>
    <col min="3" max="16" width="8.625" style="1" customWidth="1"/>
    <col min="17" max="18" width="10.625" style="1" customWidth="1"/>
    <col min="19" max="20" width="7.5" style="1" bestFit="1" customWidth="1"/>
    <col min="21" max="21" width="8.5" style="1" bestFit="1" customWidth="1"/>
    <col min="22" max="22" width="8.5" style="1" customWidth="1"/>
    <col min="23" max="24" width="8.5" style="1" bestFit="1" customWidth="1"/>
    <col min="25" max="25" width="8.5" style="1" customWidth="1"/>
    <col min="26" max="27" width="7.5" style="1" bestFit="1" customWidth="1"/>
    <col min="28" max="28" width="8.5" style="1" bestFit="1" customWidth="1"/>
    <col min="29" max="29" width="8.5" style="1" customWidth="1"/>
    <col min="30" max="30" width="8.5" style="1" bestFit="1" customWidth="1"/>
    <col min="31" max="31" width="9.5" style="1" bestFit="1" customWidth="1"/>
    <col min="32" max="32" width="8.75" style="1" customWidth="1"/>
    <col min="33" max="33" width="2.625" style="1" customWidth="1"/>
    <col min="34" max="265" width="9" style="1" customWidth="1"/>
    <col min="266" max="266" width="2.625" style="1" customWidth="1"/>
    <col min="267" max="267" width="12.625" style="1" customWidth="1"/>
    <col min="268" max="288" width="10.625" style="1" customWidth="1"/>
    <col min="289" max="289" width="2.625" style="1" customWidth="1"/>
    <col min="290" max="521" width="9" style="1" customWidth="1"/>
    <col min="522" max="522" width="2.625" style="1" customWidth="1"/>
    <col min="523" max="523" width="12.625" style="1" customWidth="1"/>
    <col min="524" max="544" width="10.625" style="1" customWidth="1"/>
    <col min="545" max="545" width="2.625" style="1" customWidth="1"/>
    <col min="546" max="777" width="9" style="1" customWidth="1"/>
    <col min="778" max="778" width="2.625" style="1" customWidth="1"/>
    <col min="779" max="779" width="12.625" style="1" customWidth="1"/>
    <col min="780" max="800" width="10.625" style="1" customWidth="1"/>
    <col min="801" max="801" width="2.625" style="1" customWidth="1"/>
    <col min="802" max="1033" width="9" style="1" customWidth="1"/>
    <col min="1034" max="1034" width="2.625" style="1" customWidth="1"/>
    <col min="1035" max="1035" width="12.625" style="1" customWidth="1"/>
    <col min="1036" max="1056" width="10.625" style="1" customWidth="1"/>
    <col min="1057" max="1057" width="2.625" style="1" customWidth="1"/>
    <col min="1058" max="1289" width="9" style="1" customWidth="1"/>
    <col min="1290" max="1290" width="2.625" style="1" customWidth="1"/>
    <col min="1291" max="1291" width="12.625" style="1" customWidth="1"/>
    <col min="1292" max="1312" width="10.625" style="1" customWidth="1"/>
    <col min="1313" max="1313" width="2.625" style="1" customWidth="1"/>
    <col min="1314" max="1545" width="9" style="1" customWidth="1"/>
    <col min="1546" max="1546" width="2.625" style="1" customWidth="1"/>
    <col min="1547" max="1547" width="12.625" style="1" customWidth="1"/>
    <col min="1548" max="1568" width="10.625" style="1" customWidth="1"/>
    <col min="1569" max="1569" width="2.625" style="1" customWidth="1"/>
    <col min="1570" max="1801" width="9" style="1" customWidth="1"/>
    <col min="1802" max="1802" width="2.625" style="1" customWidth="1"/>
    <col min="1803" max="1803" width="12.625" style="1" customWidth="1"/>
    <col min="1804" max="1824" width="10.625" style="1" customWidth="1"/>
    <col min="1825" max="1825" width="2.625" style="1" customWidth="1"/>
    <col min="1826" max="2057" width="9" style="1" customWidth="1"/>
    <col min="2058" max="2058" width="2.625" style="1" customWidth="1"/>
    <col min="2059" max="2059" width="12.625" style="1" customWidth="1"/>
    <col min="2060" max="2080" width="10.625" style="1" customWidth="1"/>
    <col min="2081" max="2081" width="2.625" style="1" customWidth="1"/>
    <col min="2082" max="2313" width="9" style="1" customWidth="1"/>
    <col min="2314" max="2314" width="2.625" style="1" customWidth="1"/>
    <col min="2315" max="2315" width="12.625" style="1" customWidth="1"/>
    <col min="2316" max="2336" width="10.625" style="1" customWidth="1"/>
    <col min="2337" max="2337" width="2.625" style="1" customWidth="1"/>
    <col min="2338" max="2569" width="9" style="1" customWidth="1"/>
    <col min="2570" max="2570" width="2.625" style="1" customWidth="1"/>
    <col min="2571" max="2571" width="12.625" style="1" customWidth="1"/>
    <col min="2572" max="2592" width="10.625" style="1" customWidth="1"/>
    <col min="2593" max="2593" width="2.625" style="1" customWidth="1"/>
    <col min="2594" max="2825" width="9" style="1" customWidth="1"/>
    <col min="2826" max="2826" width="2.625" style="1" customWidth="1"/>
    <col min="2827" max="2827" width="12.625" style="1" customWidth="1"/>
    <col min="2828" max="2848" width="10.625" style="1" customWidth="1"/>
    <col min="2849" max="2849" width="2.625" style="1" customWidth="1"/>
    <col min="2850" max="3081" width="9" style="1" customWidth="1"/>
    <col min="3082" max="3082" width="2.625" style="1" customWidth="1"/>
    <col min="3083" max="3083" width="12.625" style="1" customWidth="1"/>
    <col min="3084" max="3104" width="10.625" style="1" customWidth="1"/>
    <col min="3105" max="3105" width="2.625" style="1" customWidth="1"/>
    <col min="3106" max="3337" width="9" style="1" customWidth="1"/>
    <col min="3338" max="3338" width="2.625" style="1" customWidth="1"/>
    <col min="3339" max="3339" width="12.625" style="1" customWidth="1"/>
    <col min="3340" max="3360" width="10.625" style="1" customWidth="1"/>
    <col min="3361" max="3361" width="2.625" style="1" customWidth="1"/>
    <col min="3362" max="3593" width="9" style="1" customWidth="1"/>
    <col min="3594" max="3594" width="2.625" style="1" customWidth="1"/>
    <col min="3595" max="3595" width="12.625" style="1" customWidth="1"/>
    <col min="3596" max="3616" width="10.625" style="1" customWidth="1"/>
    <col min="3617" max="3617" width="2.625" style="1" customWidth="1"/>
    <col min="3618" max="3849" width="9" style="1" customWidth="1"/>
    <col min="3850" max="3850" width="2.625" style="1" customWidth="1"/>
    <col min="3851" max="3851" width="12.625" style="1" customWidth="1"/>
    <col min="3852" max="3872" width="10.625" style="1" customWidth="1"/>
    <col min="3873" max="3873" width="2.625" style="1" customWidth="1"/>
    <col min="3874" max="4105" width="9" style="1" customWidth="1"/>
    <col min="4106" max="4106" width="2.625" style="1" customWidth="1"/>
    <col min="4107" max="4107" width="12.625" style="1" customWidth="1"/>
    <col min="4108" max="4128" width="10.625" style="1" customWidth="1"/>
    <col min="4129" max="4129" width="2.625" style="1" customWidth="1"/>
    <col min="4130" max="4361" width="9" style="1" customWidth="1"/>
    <col min="4362" max="4362" width="2.625" style="1" customWidth="1"/>
    <col min="4363" max="4363" width="12.625" style="1" customWidth="1"/>
    <col min="4364" max="4384" width="10.625" style="1" customWidth="1"/>
    <col min="4385" max="4385" width="2.625" style="1" customWidth="1"/>
    <col min="4386" max="4617" width="9" style="1" customWidth="1"/>
    <col min="4618" max="4618" width="2.625" style="1" customWidth="1"/>
    <col min="4619" max="4619" width="12.625" style="1" customWidth="1"/>
    <col min="4620" max="4640" width="10.625" style="1" customWidth="1"/>
    <col min="4641" max="4641" width="2.625" style="1" customWidth="1"/>
    <col min="4642" max="4873" width="9" style="1" customWidth="1"/>
    <col min="4874" max="4874" width="2.625" style="1" customWidth="1"/>
    <col min="4875" max="4875" width="12.625" style="1" customWidth="1"/>
    <col min="4876" max="4896" width="10.625" style="1" customWidth="1"/>
    <col min="4897" max="4897" width="2.625" style="1" customWidth="1"/>
    <col min="4898" max="5129" width="9" style="1" customWidth="1"/>
    <col min="5130" max="5130" width="2.625" style="1" customWidth="1"/>
    <col min="5131" max="5131" width="12.625" style="1" customWidth="1"/>
    <col min="5132" max="5152" width="10.625" style="1" customWidth="1"/>
    <col min="5153" max="5153" width="2.625" style="1" customWidth="1"/>
    <col min="5154" max="5385" width="9" style="1" customWidth="1"/>
    <col min="5386" max="5386" width="2.625" style="1" customWidth="1"/>
    <col min="5387" max="5387" width="12.625" style="1" customWidth="1"/>
    <col min="5388" max="5408" width="10.625" style="1" customWidth="1"/>
    <col min="5409" max="5409" width="2.625" style="1" customWidth="1"/>
    <col min="5410" max="5641" width="9" style="1" customWidth="1"/>
    <col min="5642" max="5642" width="2.625" style="1" customWidth="1"/>
    <col min="5643" max="5643" width="12.625" style="1" customWidth="1"/>
    <col min="5644" max="5664" width="10.625" style="1" customWidth="1"/>
    <col min="5665" max="5665" width="2.625" style="1" customWidth="1"/>
    <col min="5666" max="5897" width="9" style="1" customWidth="1"/>
    <col min="5898" max="5898" width="2.625" style="1" customWidth="1"/>
    <col min="5899" max="5899" width="12.625" style="1" customWidth="1"/>
    <col min="5900" max="5920" width="10.625" style="1" customWidth="1"/>
    <col min="5921" max="5921" width="2.625" style="1" customWidth="1"/>
    <col min="5922" max="6153" width="9" style="1" customWidth="1"/>
    <col min="6154" max="6154" width="2.625" style="1" customWidth="1"/>
    <col min="6155" max="6155" width="12.625" style="1" customWidth="1"/>
    <col min="6156" max="6176" width="10.625" style="1" customWidth="1"/>
    <col min="6177" max="6177" width="2.625" style="1" customWidth="1"/>
    <col min="6178" max="6409" width="9" style="1" customWidth="1"/>
    <col min="6410" max="6410" width="2.625" style="1" customWidth="1"/>
    <col min="6411" max="6411" width="12.625" style="1" customWidth="1"/>
    <col min="6412" max="6432" width="10.625" style="1" customWidth="1"/>
    <col min="6433" max="6433" width="2.625" style="1" customWidth="1"/>
    <col min="6434" max="6665" width="9" style="1" customWidth="1"/>
    <col min="6666" max="6666" width="2.625" style="1" customWidth="1"/>
    <col min="6667" max="6667" width="12.625" style="1" customWidth="1"/>
    <col min="6668" max="6688" width="10.625" style="1" customWidth="1"/>
    <col min="6689" max="6689" width="2.625" style="1" customWidth="1"/>
    <col min="6690" max="6921" width="9" style="1" customWidth="1"/>
    <col min="6922" max="6922" width="2.625" style="1" customWidth="1"/>
    <col min="6923" max="6923" width="12.625" style="1" customWidth="1"/>
    <col min="6924" max="6944" width="10.625" style="1" customWidth="1"/>
    <col min="6945" max="6945" width="2.625" style="1" customWidth="1"/>
    <col min="6946" max="7177" width="9" style="1" customWidth="1"/>
    <col min="7178" max="7178" width="2.625" style="1" customWidth="1"/>
    <col min="7179" max="7179" width="12.625" style="1" customWidth="1"/>
    <col min="7180" max="7200" width="10.625" style="1" customWidth="1"/>
    <col min="7201" max="7201" width="2.625" style="1" customWidth="1"/>
    <col min="7202" max="7433" width="9" style="1" customWidth="1"/>
    <col min="7434" max="7434" width="2.625" style="1" customWidth="1"/>
    <col min="7435" max="7435" width="12.625" style="1" customWidth="1"/>
    <col min="7436" max="7456" width="10.625" style="1" customWidth="1"/>
    <col min="7457" max="7457" width="2.625" style="1" customWidth="1"/>
    <col min="7458" max="7689" width="9" style="1" customWidth="1"/>
    <col min="7690" max="7690" width="2.625" style="1" customWidth="1"/>
    <col min="7691" max="7691" width="12.625" style="1" customWidth="1"/>
    <col min="7692" max="7712" width="10.625" style="1" customWidth="1"/>
    <col min="7713" max="7713" width="2.625" style="1" customWidth="1"/>
    <col min="7714" max="7945" width="9" style="1" customWidth="1"/>
    <col min="7946" max="7946" width="2.625" style="1" customWidth="1"/>
    <col min="7947" max="7947" width="12.625" style="1" customWidth="1"/>
    <col min="7948" max="7968" width="10.625" style="1" customWidth="1"/>
    <col min="7969" max="7969" width="2.625" style="1" customWidth="1"/>
    <col min="7970" max="8201" width="9" style="1" customWidth="1"/>
    <col min="8202" max="8202" width="2.625" style="1" customWidth="1"/>
    <col min="8203" max="8203" width="12.625" style="1" customWidth="1"/>
    <col min="8204" max="8224" width="10.625" style="1" customWidth="1"/>
    <col min="8225" max="8225" width="2.625" style="1" customWidth="1"/>
    <col min="8226" max="8457" width="9" style="1" customWidth="1"/>
    <col min="8458" max="8458" width="2.625" style="1" customWidth="1"/>
    <col min="8459" max="8459" width="12.625" style="1" customWidth="1"/>
    <col min="8460" max="8480" width="10.625" style="1" customWidth="1"/>
    <col min="8481" max="8481" width="2.625" style="1" customWidth="1"/>
    <col min="8482" max="8713" width="9" style="1" customWidth="1"/>
    <col min="8714" max="8714" width="2.625" style="1" customWidth="1"/>
    <col min="8715" max="8715" width="12.625" style="1" customWidth="1"/>
    <col min="8716" max="8736" width="10.625" style="1" customWidth="1"/>
    <col min="8737" max="8737" width="2.625" style="1" customWidth="1"/>
    <col min="8738" max="8969" width="9" style="1" customWidth="1"/>
    <col min="8970" max="8970" width="2.625" style="1" customWidth="1"/>
    <col min="8971" max="8971" width="12.625" style="1" customWidth="1"/>
    <col min="8972" max="8992" width="10.625" style="1" customWidth="1"/>
    <col min="8993" max="8993" width="2.625" style="1" customWidth="1"/>
    <col min="8994" max="9225" width="9" style="1" customWidth="1"/>
    <col min="9226" max="9226" width="2.625" style="1" customWidth="1"/>
    <col min="9227" max="9227" width="12.625" style="1" customWidth="1"/>
    <col min="9228" max="9248" width="10.625" style="1" customWidth="1"/>
    <col min="9249" max="9249" width="2.625" style="1" customWidth="1"/>
    <col min="9250" max="9481" width="9" style="1" customWidth="1"/>
    <col min="9482" max="9482" width="2.625" style="1" customWidth="1"/>
    <col min="9483" max="9483" width="12.625" style="1" customWidth="1"/>
    <col min="9484" max="9504" width="10.625" style="1" customWidth="1"/>
    <col min="9505" max="9505" width="2.625" style="1" customWidth="1"/>
    <col min="9506" max="9737" width="9" style="1" customWidth="1"/>
    <col min="9738" max="9738" width="2.625" style="1" customWidth="1"/>
    <col min="9739" max="9739" width="12.625" style="1" customWidth="1"/>
    <col min="9740" max="9760" width="10.625" style="1" customWidth="1"/>
    <col min="9761" max="9761" width="2.625" style="1" customWidth="1"/>
    <col min="9762" max="9993" width="9" style="1" customWidth="1"/>
    <col min="9994" max="9994" width="2.625" style="1" customWidth="1"/>
    <col min="9995" max="9995" width="12.625" style="1" customWidth="1"/>
    <col min="9996" max="10016" width="10.625" style="1" customWidth="1"/>
    <col min="10017" max="10017" width="2.625" style="1" customWidth="1"/>
    <col min="10018" max="10249" width="9" style="1" customWidth="1"/>
    <col min="10250" max="10250" width="2.625" style="1" customWidth="1"/>
    <col min="10251" max="10251" width="12.625" style="1" customWidth="1"/>
    <col min="10252" max="10272" width="10.625" style="1" customWidth="1"/>
    <col min="10273" max="10273" width="2.625" style="1" customWidth="1"/>
    <col min="10274" max="10505" width="9" style="1" customWidth="1"/>
    <col min="10506" max="10506" width="2.625" style="1" customWidth="1"/>
    <col min="10507" max="10507" width="12.625" style="1" customWidth="1"/>
    <col min="10508" max="10528" width="10.625" style="1" customWidth="1"/>
    <col min="10529" max="10529" width="2.625" style="1" customWidth="1"/>
    <col min="10530" max="10761" width="9" style="1" customWidth="1"/>
    <col min="10762" max="10762" width="2.625" style="1" customWidth="1"/>
    <col min="10763" max="10763" width="12.625" style="1" customWidth="1"/>
    <col min="10764" max="10784" width="10.625" style="1" customWidth="1"/>
    <col min="10785" max="10785" width="2.625" style="1" customWidth="1"/>
    <col min="10786" max="11017" width="9" style="1" customWidth="1"/>
    <col min="11018" max="11018" width="2.625" style="1" customWidth="1"/>
    <col min="11019" max="11019" width="12.625" style="1" customWidth="1"/>
    <col min="11020" max="11040" width="10.625" style="1" customWidth="1"/>
    <col min="11041" max="11041" width="2.625" style="1" customWidth="1"/>
    <col min="11042" max="11273" width="9" style="1" customWidth="1"/>
    <col min="11274" max="11274" width="2.625" style="1" customWidth="1"/>
    <col min="11275" max="11275" width="12.625" style="1" customWidth="1"/>
    <col min="11276" max="11296" width="10.625" style="1" customWidth="1"/>
    <col min="11297" max="11297" width="2.625" style="1" customWidth="1"/>
    <col min="11298" max="11529" width="9" style="1" customWidth="1"/>
    <col min="11530" max="11530" width="2.625" style="1" customWidth="1"/>
    <col min="11531" max="11531" width="12.625" style="1" customWidth="1"/>
    <col min="11532" max="11552" width="10.625" style="1" customWidth="1"/>
    <col min="11553" max="11553" width="2.625" style="1" customWidth="1"/>
    <col min="11554" max="11785" width="9" style="1" customWidth="1"/>
    <col min="11786" max="11786" width="2.625" style="1" customWidth="1"/>
    <col min="11787" max="11787" width="12.625" style="1" customWidth="1"/>
    <col min="11788" max="11808" width="10.625" style="1" customWidth="1"/>
    <col min="11809" max="11809" width="2.625" style="1" customWidth="1"/>
    <col min="11810" max="12041" width="9" style="1" customWidth="1"/>
    <col min="12042" max="12042" width="2.625" style="1" customWidth="1"/>
    <col min="12043" max="12043" width="12.625" style="1" customWidth="1"/>
    <col min="12044" max="12064" width="10.625" style="1" customWidth="1"/>
    <col min="12065" max="12065" width="2.625" style="1" customWidth="1"/>
    <col min="12066" max="12297" width="9" style="1" customWidth="1"/>
    <col min="12298" max="12298" width="2.625" style="1" customWidth="1"/>
    <col min="12299" max="12299" width="12.625" style="1" customWidth="1"/>
    <col min="12300" max="12320" width="10.625" style="1" customWidth="1"/>
    <col min="12321" max="12321" width="2.625" style="1" customWidth="1"/>
    <col min="12322" max="12553" width="9" style="1" customWidth="1"/>
    <col min="12554" max="12554" width="2.625" style="1" customWidth="1"/>
    <col min="12555" max="12555" width="12.625" style="1" customWidth="1"/>
    <col min="12556" max="12576" width="10.625" style="1" customWidth="1"/>
    <col min="12577" max="12577" width="2.625" style="1" customWidth="1"/>
    <col min="12578" max="12809" width="9" style="1" customWidth="1"/>
    <col min="12810" max="12810" width="2.625" style="1" customWidth="1"/>
    <col min="12811" max="12811" width="12.625" style="1" customWidth="1"/>
    <col min="12812" max="12832" width="10.625" style="1" customWidth="1"/>
    <col min="12833" max="12833" width="2.625" style="1" customWidth="1"/>
    <col min="12834" max="13065" width="9" style="1" customWidth="1"/>
    <col min="13066" max="13066" width="2.625" style="1" customWidth="1"/>
    <col min="13067" max="13067" width="12.625" style="1" customWidth="1"/>
    <col min="13068" max="13088" width="10.625" style="1" customWidth="1"/>
    <col min="13089" max="13089" width="2.625" style="1" customWidth="1"/>
    <col min="13090" max="13321" width="9" style="1" customWidth="1"/>
    <col min="13322" max="13322" width="2.625" style="1" customWidth="1"/>
    <col min="13323" max="13323" width="12.625" style="1" customWidth="1"/>
    <col min="13324" max="13344" width="10.625" style="1" customWidth="1"/>
    <col min="13345" max="13345" width="2.625" style="1" customWidth="1"/>
    <col min="13346" max="13577" width="9" style="1" customWidth="1"/>
    <col min="13578" max="13578" width="2.625" style="1" customWidth="1"/>
    <col min="13579" max="13579" width="12.625" style="1" customWidth="1"/>
    <col min="13580" max="13600" width="10.625" style="1" customWidth="1"/>
    <col min="13601" max="13601" width="2.625" style="1" customWidth="1"/>
    <col min="13602" max="13833" width="9" style="1" customWidth="1"/>
    <col min="13834" max="13834" width="2.625" style="1" customWidth="1"/>
    <col min="13835" max="13835" width="12.625" style="1" customWidth="1"/>
    <col min="13836" max="13856" width="10.625" style="1" customWidth="1"/>
    <col min="13857" max="13857" width="2.625" style="1" customWidth="1"/>
    <col min="13858" max="14089" width="9" style="1" customWidth="1"/>
    <col min="14090" max="14090" width="2.625" style="1" customWidth="1"/>
    <col min="14091" max="14091" width="12.625" style="1" customWidth="1"/>
    <col min="14092" max="14112" width="10.625" style="1" customWidth="1"/>
    <col min="14113" max="14113" width="2.625" style="1" customWidth="1"/>
    <col min="14114" max="14345" width="9" style="1" customWidth="1"/>
    <col min="14346" max="14346" width="2.625" style="1" customWidth="1"/>
    <col min="14347" max="14347" width="12.625" style="1" customWidth="1"/>
    <col min="14348" max="14368" width="10.625" style="1" customWidth="1"/>
    <col min="14369" max="14369" width="2.625" style="1" customWidth="1"/>
    <col min="14370" max="14601" width="9" style="1" customWidth="1"/>
    <col min="14602" max="14602" width="2.625" style="1" customWidth="1"/>
    <col min="14603" max="14603" width="12.625" style="1" customWidth="1"/>
    <col min="14604" max="14624" width="10.625" style="1" customWidth="1"/>
    <col min="14625" max="14625" width="2.625" style="1" customWidth="1"/>
    <col min="14626" max="14857" width="9" style="1" customWidth="1"/>
    <col min="14858" max="14858" width="2.625" style="1" customWidth="1"/>
    <col min="14859" max="14859" width="12.625" style="1" customWidth="1"/>
    <col min="14860" max="14880" width="10.625" style="1" customWidth="1"/>
    <col min="14881" max="14881" width="2.625" style="1" customWidth="1"/>
    <col min="14882" max="15113" width="9" style="1" customWidth="1"/>
    <col min="15114" max="15114" width="2.625" style="1" customWidth="1"/>
    <col min="15115" max="15115" width="12.625" style="1" customWidth="1"/>
    <col min="15116" max="15136" width="10.625" style="1" customWidth="1"/>
    <col min="15137" max="15137" width="2.625" style="1" customWidth="1"/>
    <col min="15138" max="15369" width="9" style="1" customWidth="1"/>
    <col min="15370" max="15370" width="2.625" style="1" customWidth="1"/>
    <col min="15371" max="15371" width="12.625" style="1" customWidth="1"/>
    <col min="15372" max="15392" width="10.625" style="1" customWidth="1"/>
    <col min="15393" max="15393" width="2.625" style="1" customWidth="1"/>
    <col min="15394" max="15625" width="9" style="1" customWidth="1"/>
    <col min="15626" max="15626" width="2.625" style="1" customWidth="1"/>
    <col min="15627" max="15627" width="12.625" style="1" customWidth="1"/>
    <col min="15628" max="15648" width="10.625" style="1" customWidth="1"/>
    <col min="15649" max="15649" width="2.625" style="1" customWidth="1"/>
    <col min="15650" max="15881" width="9" style="1" customWidth="1"/>
    <col min="15882" max="15882" width="2.625" style="1" customWidth="1"/>
    <col min="15883" max="15883" width="12.625" style="1" customWidth="1"/>
    <col min="15884" max="15904" width="10.625" style="1" customWidth="1"/>
    <col min="15905" max="15905" width="2.625" style="1" customWidth="1"/>
    <col min="15906" max="16137" width="9" style="1" customWidth="1"/>
    <col min="16138" max="16138" width="2.625" style="1" customWidth="1"/>
    <col min="16139" max="16139" width="12.625" style="1" customWidth="1"/>
    <col min="16140" max="16160" width="10.625" style="1" customWidth="1"/>
    <col min="16161" max="16161" width="2.625" style="1" customWidth="1"/>
    <col min="16162" max="16384" width="9" style="1" customWidth="1"/>
  </cols>
  <sheetData>
    <row r="1" spans="1:33" ht="24.95" customHeight="1">
      <c r="A1" s="21" t="s">
        <v>149</v>
      </c>
    </row>
    <row r="2" spans="1:33" s="2" customFormat="1">
      <c r="P2" s="61" t="s">
        <v>49</v>
      </c>
      <c r="AG2" s="62"/>
    </row>
    <row r="3" spans="1:33" s="4" customFormat="1" ht="15" customHeight="1">
      <c r="A3" s="4"/>
      <c r="B3" s="6" t="s">
        <v>403</v>
      </c>
      <c r="C3" s="8" t="s">
        <v>16</v>
      </c>
      <c r="D3" s="8"/>
      <c r="E3" s="8"/>
      <c r="F3" s="8"/>
      <c r="G3" s="8"/>
      <c r="H3" s="8"/>
      <c r="I3" s="8"/>
      <c r="J3" s="8" t="s">
        <v>18</v>
      </c>
      <c r="K3" s="8"/>
      <c r="L3" s="8"/>
      <c r="M3" s="8"/>
      <c r="N3" s="8"/>
      <c r="O3" s="8"/>
      <c r="P3" s="8"/>
      <c r="Q3" s="4"/>
      <c r="R3" s="4"/>
      <c r="S3" s="4"/>
      <c r="AG3" s="4"/>
    </row>
    <row r="4" spans="1:33" s="4" customFormat="1" ht="15" customHeight="1">
      <c r="A4" s="4"/>
      <c r="B4" s="6"/>
      <c r="C4" s="17" t="s">
        <v>88</v>
      </c>
      <c r="D4" s="8" t="s">
        <v>91</v>
      </c>
      <c r="E4" s="8" t="s">
        <v>66</v>
      </c>
      <c r="F4" s="8" t="s">
        <v>93</v>
      </c>
      <c r="G4" s="17" t="s">
        <v>146</v>
      </c>
      <c r="H4" s="17" t="s">
        <v>143</v>
      </c>
      <c r="I4" s="17"/>
      <c r="J4" s="17" t="s">
        <v>88</v>
      </c>
      <c r="K4" s="8" t="s">
        <v>91</v>
      </c>
      <c r="L4" s="8" t="s">
        <v>66</v>
      </c>
      <c r="M4" s="8" t="s">
        <v>93</v>
      </c>
      <c r="N4" s="17" t="s">
        <v>146</v>
      </c>
      <c r="O4" s="17" t="s">
        <v>143</v>
      </c>
      <c r="P4" s="17"/>
      <c r="Q4" s="4"/>
      <c r="R4" s="4"/>
      <c r="S4" s="4"/>
      <c r="AG4" s="4"/>
    </row>
    <row r="5" spans="1:33" s="4" customFormat="1" ht="15" customHeight="1">
      <c r="A5" s="4"/>
      <c r="B5" s="7"/>
      <c r="C5" s="17"/>
      <c r="D5" s="8"/>
      <c r="E5" s="8"/>
      <c r="F5" s="8"/>
      <c r="G5" s="17"/>
      <c r="H5" s="17" t="s">
        <v>142</v>
      </c>
      <c r="I5" s="17" t="s">
        <v>141</v>
      </c>
      <c r="J5" s="17"/>
      <c r="K5" s="8"/>
      <c r="L5" s="8"/>
      <c r="M5" s="8"/>
      <c r="N5" s="17"/>
      <c r="O5" s="17" t="s">
        <v>142</v>
      </c>
      <c r="P5" s="17" t="s">
        <v>141</v>
      </c>
      <c r="Q5" s="4"/>
      <c r="R5" s="4"/>
      <c r="S5" s="4"/>
      <c r="AG5" s="4"/>
    </row>
    <row r="6" spans="1:33" s="4" customFormat="1" ht="30" customHeight="1">
      <c r="A6" s="4"/>
      <c r="B6" s="8" t="s">
        <v>15</v>
      </c>
      <c r="C6" s="42">
        <v>18650</v>
      </c>
      <c r="D6" s="42">
        <v>9574</v>
      </c>
      <c r="E6" s="42">
        <v>1499</v>
      </c>
      <c r="F6" s="42">
        <v>197</v>
      </c>
      <c r="G6" s="42">
        <v>4397</v>
      </c>
      <c r="H6" s="42">
        <f t="shared" ref="H6:H11" si="0">SUM(C6:F6)</f>
        <v>29920</v>
      </c>
      <c r="I6" s="42">
        <f t="shared" ref="I6:I16" si="1">H6+G6</f>
        <v>34317</v>
      </c>
      <c r="J6" s="42">
        <v>12218</v>
      </c>
      <c r="K6" s="42">
        <v>12209</v>
      </c>
      <c r="L6" s="42">
        <v>613</v>
      </c>
      <c r="M6" s="42">
        <v>231</v>
      </c>
      <c r="N6" s="42">
        <v>7788</v>
      </c>
      <c r="O6" s="42">
        <f t="shared" ref="O6:O11" si="2">SUM(J6:M6)</f>
        <v>25271</v>
      </c>
      <c r="P6" s="42">
        <f t="shared" ref="P6:P16" si="3">O6+N6</f>
        <v>33059</v>
      </c>
      <c r="Q6" s="4"/>
      <c r="R6" s="4"/>
      <c r="S6" s="4"/>
      <c r="AG6" s="63"/>
    </row>
    <row r="7" spans="1:33" s="4" customFormat="1" ht="30" customHeight="1">
      <c r="A7" s="4"/>
      <c r="B7" s="8" t="s">
        <v>19</v>
      </c>
      <c r="C7" s="42">
        <v>19505</v>
      </c>
      <c r="D7" s="42">
        <v>8651</v>
      </c>
      <c r="E7" s="42">
        <v>1293</v>
      </c>
      <c r="F7" s="42">
        <v>184</v>
      </c>
      <c r="G7" s="42">
        <v>4660</v>
      </c>
      <c r="H7" s="42">
        <f t="shared" si="0"/>
        <v>29633</v>
      </c>
      <c r="I7" s="42">
        <f t="shared" si="1"/>
        <v>34293</v>
      </c>
      <c r="J7" s="42">
        <v>12665</v>
      </c>
      <c r="K7" s="42">
        <v>12614</v>
      </c>
      <c r="L7" s="42">
        <v>681</v>
      </c>
      <c r="M7" s="42">
        <v>72</v>
      </c>
      <c r="N7" s="42">
        <v>8423</v>
      </c>
      <c r="O7" s="42">
        <f t="shared" si="2"/>
        <v>26032</v>
      </c>
      <c r="P7" s="42">
        <f t="shared" si="3"/>
        <v>34455</v>
      </c>
      <c r="Q7" s="4"/>
      <c r="R7" s="4"/>
      <c r="S7" s="4"/>
      <c r="AG7" s="63"/>
    </row>
    <row r="8" spans="1:33" s="4" customFormat="1" ht="30" customHeight="1">
      <c r="A8" s="4"/>
      <c r="B8" s="8" t="s">
        <v>26</v>
      </c>
      <c r="C8" s="42">
        <v>18699</v>
      </c>
      <c r="D8" s="42">
        <v>10042</v>
      </c>
      <c r="E8" s="42">
        <v>1035</v>
      </c>
      <c r="F8" s="42">
        <v>218</v>
      </c>
      <c r="G8" s="42">
        <v>4759</v>
      </c>
      <c r="H8" s="42">
        <f t="shared" si="0"/>
        <v>29994</v>
      </c>
      <c r="I8" s="42">
        <f t="shared" si="1"/>
        <v>34753</v>
      </c>
      <c r="J8" s="42">
        <v>12859</v>
      </c>
      <c r="K8" s="42">
        <v>11366</v>
      </c>
      <c r="L8" s="42">
        <v>679</v>
      </c>
      <c r="M8" s="42">
        <v>77</v>
      </c>
      <c r="N8" s="42">
        <v>9213</v>
      </c>
      <c r="O8" s="42">
        <f t="shared" si="2"/>
        <v>24981</v>
      </c>
      <c r="P8" s="42">
        <f t="shared" si="3"/>
        <v>34194</v>
      </c>
      <c r="Q8" s="4"/>
      <c r="R8" s="4"/>
      <c r="S8" s="4"/>
      <c r="AG8" s="63"/>
    </row>
    <row r="9" spans="1:33" s="4" customFormat="1" ht="30" customHeight="1">
      <c r="A9" s="4"/>
      <c r="B9" s="8" t="s">
        <v>22</v>
      </c>
      <c r="C9" s="42">
        <v>17880</v>
      </c>
      <c r="D9" s="42">
        <v>9467</v>
      </c>
      <c r="E9" s="42">
        <v>903</v>
      </c>
      <c r="F9" s="42">
        <v>164</v>
      </c>
      <c r="G9" s="42">
        <v>4639</v>
      </c>
      <c r="H9" s="42">
        <f t="shared" si="0"/>
        <v>28414</v>
      </c>
      <c r="I9" s="42">
        <f t="shared" si="1"/>
        <v>33053</v>
      </c>
      <c r="J9" s="42">
        <v>13316</v>
      </c>
      <c r="K9" s="42">
        <v>11281</v>
      </c>
      <c r="L9" s="42">
        <v>345</v>
      </c>
      <c r="M9" s="42">
        <v>62</v>
      </c>
      <c r="N9" s="42">
        <v>10390</v>
      </c>
      <c r="O9" s="42">
        <f t="shared" si="2"/>
        <v>25004</v>
      </c>
      <c r="P9" s="42">
        <f t="shared" si="3"/>
        <v>35394</v>
      </c>
      <c r="Q9" s="4"/>
      <c r="R9" s="4"/>
      <c r="S9" s="4"/>
      <c r="AG9" s="63"/>
    </row>
    <row r="10" spans="1:33" s="4" customFormat="1" ht="30" customHeight="1">
      <c r="A10" s="4"/>
      <c r="B10" s="8" t="s">
        <v>131</v>
      </c>
      <c r="C10" s="42">
        <v>16848</v>
      </c>
      <c r="D10" s="42">
        <v>8985</v>
      </c>
      <c r="E10" s="42">
        <v>713</v>
      </c>
      <c r="F10" s="42">
        <v>66</v>
      </c>
      <c r="G10" s="42">
        <v>4357</v>
      </c>
      <c r="H10" s="42">
        <f t="shared" si="0"/>
        <v>26612</v>
      </c>
      <c r="I10" s="42">
        <f t="shared" si="1"/>
        <v>30969</v>
      </c>
      <c r="J10" s="42">
        <v>12022</v>
      </c>
      <c r="K10" s="42">
        <v>9263</v>
      </c>
      <c r="L10" s="42">
        <v>593</v>
      </c>
      <c r="M10" s="42">
        <v>64</v>
      </c>
      <c r="N10" s="42">
        <v>14809</v>
      </c>
      <c r="O10" s="42">
        <f t="shared" si="2"/>
        <v>21942</v>
      </c>
      <c r="P10" s="42">
        <f t="shared" si="3"/>
        <v>36751</v>
      </c>
      <c r="Q10" s="4"/>
      <c r="R10" s="4"/>
      <c r="S10" s="4"/>
      <c r="AG10" s="63"/>
    </row>
    <row r="11" spans="1:33" s="4" customFormat="1" ht="30" customHeight="1">
      <c r="A11" s="4"/>
      <c r="B11" s="8" t="s">
        <v>124</v>
      </c>
      <c r="C11" s="42">
        <v>16399</v>
      </c>
      <c r="D11" s="42">
        <v>8422</v>
      </c>
      <c r="E11" s="42">
        <v>684</v>
      </c>
      <c r="F11" s="42">
        <v>164</v>
      </c>
      <c r="G11" s="42">
        <v>5099</v>
      </c>
      <c r="H11" s="42">
        <f t="shared" si="0"/>
        <v>25669</v>
      </c>
      <c r="I11" s="42">
        <f t="shared" si="1"/>
        <v>30768</v>
      </c>
      <c r="J11" s="42">
        <v>10481</v>
      </c>
      <c r="K11" s="42">
        <v>8547</v>
      </c>
      <c r="L11" s="42">
        <v>436</v>
      </c>
      <c r="M11" s="42">
        <v>73</v>
      </c>
      <c r="N11" s="42">
        <v>12399</v>
      </c>
      <c r="O11" s="42">
        <f t="shared" si="2"/>
        <v>19537</v>
      </c>
      <c r="P11" s="42">
        <f t="shared" si="3"/>
        <v>31936</v>
      </c>
      <c r="Q11" s="4"/>
      <c r="R11" s="4"/>
      <c r="S11" s="4"/>
      <c r="AG11" s="63"/>
    </row>
    <row r="12" spans="1:33" s="4" customFormat="1" ht="30" customHeight="1">
      <c r="A12" s="4"/>
      <c r="B12" s="8" t="s">
        <v>375</v>
      </c>
      <c r="C12" s="42">
        <v>5292</v>
      </c>
      <c r="D12" s="42">
        <v>2950</v>
      </c>
      <c r="E12" s="42">
        <v>364</v>
      </c>
      <c r="F12" s="42">
        <v>47</v>
      </c>
      <c r="G12" s="42">
        <v>1028</v>
      </c>
      <c r="H12" s="42">
        <f>C12+D12+E12+F12</f>
        <v>8653</v>
      </c>
      <c r="I12" s="42">
        <f t="shared" si="1"/>
        <v>9681</v>
      </c>
      <c r="J12" s="42">
        <v>3591</v>
      </c>
      <c r="K12" s="42">
        <v>2870</v>
      </c>
      <c r="L12" s="42">
        <v>190</v>
      </c>
      <c r="M12" s="42">
        <v>11</v>
      </c>
      <c r="N12" s="42">
        <v>1058</v>
      </c>
      <c r="O12" s="42">
        <f>J12+K12+L12+M12</f>
        <v>6662</v>
      </c>
      <c r="P12" s="42">
        <f t="shared" si="3"/>
        <v>7720</v>
      </c>
      <c r="Q12" s="4"/>
      <c r="R12" s="4"/>
      <c r="S12" s="4"/>
      <c r="AG12" s="63"/>
    </row>
    <row r="13" spans="1:33" s="4" customFormat="1" ht="30" customHeight="1">
      <c r="A13" s="4"/>
      <c r="B13" s="8" t="s">
        <v>189</v>
      </c>
      <c r="C13" s="42">
        <v>6559</v>
      </c>
      <c r="D13" s="42">
        <v>3634</v>
      </c>
      <c r="E13" s="42">
        <v>720</v>
      </c>
      <c r="F13" s="42">
        <v>68</v>
      </c>
      <c r="G13" s="42">
        <v>1438</v>
      </c>
      <c r="H13" s="42">
        <f>C13+D13+E13+F13</f>
        <v>10981</v>
      </c>
      <c r="I13" s="42">
        <f t="shared" si="1"/>
        <v>12419</v>
      </c>
      <c r="J13" s="42">
        <v>3032</v>
      </c>
      <c r="K13" s="42">
        <v>3218</v>
      </c>
      <c r="L13" s="42">
        <v>325</v>
      </c>
      <c r="M13" s="42">
        <v>15</v>
      </c>
      <c r="N13" s="42">
        <v>1134</v>
      </c>
      <c r="O13" s="42">
        <f>J13+K13+L13+M13</f>
        <v>6590</v>
      </c>
      <c r="P13" s="42">
        <f t="shared" si="3"/>
        <v>7724</v>
      </c>
      <c r="Q13" s="4"/>
      <c r="R13" s="4"/>
      <c r="S13" s="4"/>
      <c r="AG13" s="47"/>
    </row>
    <row r="14" spans="1:33" s="4" customFormat="1" ht="30" customHeight="1">
      <c r="A14" s="4"/>
      <c r="B14" s="8" t="s">
        <v>331</v>
      </c>
      <c r="C14" s="42">
        <v>8040</v>
      </c>
      <c r="D14" s="42">
        <v>5307</v>
      </c>
      <c r="E14" s="42">
        <v>457</v>
      </c>
      <c r="F14" s="42">
        <v>46</v>
      </c>
      <c r="G14" s="42">
        <v>5708</v>
      </c>
      <c r="H14" s="42">
        <f>C14+D14+E14+F14</f>
        <v>13850</v>
      </c>
      <c r="I14" s="42">
        <f t="shared" si="1"/>
        <v>19558</v>
      </c>
      <c r="J14" s="42">
        <v>5516</v>
      </c>
      <c r="K14" s="42">
        <v>3307</v>
      </c>
      <c r="L14" s="42">
        <v>357</v>
      </c>
      <c r="M14" s="42">
        <v>6</v>
      </c>
      <c r="N14" s="42">
        <v>6096</v>
      </c>
      <c r="O14" s="42">
        <f>J14+K14+L14+M14</f>
        <v>9186</v>
      </c>
      <c r="P14" s="42">
        <f t="shared" si="3"/>
        <v>15282</v>
      </c>
      <c r="Q14" s="4"/>
      <c r="R14" s="4"/>
      <c r="S14" s="4"/>
      <c r="AG14" s="47"/>
    </row>
    <row r="15" spans="1:33" s="4" customFormat="1" ht="30" customHeight="1">
      <c r="A15" s="4"/>
      <c r="B15" s="8" t="s">
        <v>412</v>
      </c>
      <c r="C15" s="42">
        <v>13276</v>
      </c>
      <c r="D15" s="42">
        <v>10756</v>
      </c>
      <c r="E15" s="42">
        <v>1082</v>
      </c>
      <c r="F15" s="42">
        <v>75</v>
      </c>
      <c r="G15" s="42">
        <v>7677</v>
      </c>
      <c r="H15" s="42">
        <f>C15+D15+E15+F15</f>
        <v>25189</v>
      </c>
      <c r="I15" s="42">
        <f t="shared" si="1"/>
        <v>32866</v>
      </c>
      <c r="J15" s="42">
        <v>9271</v>
      </c>
      <c r="K15" s="42">
        <v>9247</v>
      </c>
      <c r="L15" s="42">
        <v>741</v>
      </c>
      <c r="M15" s="42">
        <v>30</v>
      </c>
      <c r="N15" s="42">
        <v>10519</v>
      </c>
      <c r="O15" s="42">
        <f>J15+K15+L15+M15</f>
        <v>19289</v>
      </c>
      <c r="P15" s="42">
        <f t="shared" si="3"/>
        <v>29808</v>
      </c>
      <c r="Q15" s="4"/>
      <c r="R15" s="4"/>
      <c r="S15" s="4"/>
      <c r="AG15" s="47"/>
    </row>
    <row r="16" spans="1:33" s="4" customFormat="1" ht="30" customHeight="1">
      <c r="A16" s="4"/>
      <c r="B16" s="8" t="s">
        <v>416</v>
      </c>
      <c r="C16" s="42">
        <v>11550</v>
      </c>
      <c r="D16" s="42">
        <v>10533</v>
      </c>
      <c r="E16" s="42">
        <v>1515</v>
      </c>
      <c r="F16" s="42">
        <v>65</v>
      </c>
      <c r="G16" s="42">
        <v>6922</v>
      </c>
      <c r="H16" s="42">
        <f>C16+D16+E16+F16</f>
        <v>23663</v>
      </c>
      <c r="I16" s="42">
        <f t="shared" si="1"/>
        <v>30585</v>
      </c>
      <c r="J16" s="42">
        <v>9246</v>
      </c>
      <c r="K16" s="42">
        <v>9951</v>
      </c>
      <c r="L16" s="42">
        <v>806</v>
      </c>
      <c r="M16" s="42">
        <v>13</v>
      </c>
      <c r="N16" s="42">
        <v>10221</v>
      </c>
      <c r="O16" s="42">
        <f>J16+K16+L16+M16</f>
        <v>20016</v>
      </c>
      <c r="P16" s="42">
        <f t="shared" si="3"/>
        <v>30237</v>
      </c>
      <c r="Q16" s="4"/>
      <c r="R16" s="4"/>
      <c r="S16" s="4"/>
      <c r="AG16" s="63"/>
    </row>
    <row r="17" spans="2:18" s="2" customFormat="1"/>
    <row r="18" spans="2:18" s="2" customFormat="1" ht="15" customHeight="1">
      <c r="B18" s="6" t="s">
        <v>403</v>
      </c>
      <c r="C18" s="8" t="s">
        <v>29</v>
      </c>
      <c r="D18" s="8"/>
      <c r="E18" s="8"/>
      <c r="F18" s="8"/>
      <c r="G18" s="8"/>
      <c r="H18" s="8"/>
      <c r="I18" s="8"/>
      <c r="J18" s="8" t="s">
        <v>25</v>
      </c>
      <c r="K18" s="8"/>
      <c r="L18" s="8"/>
      <c r="M18" s="8"/>
      <c r="N18" s="8"/>
      <c r="O18" s="8"/>
      <c r="P18" s="8"/>
      <c r="Q18" s="8" t="s">
        <v>43</v>
      </c>
      <c r="R18" s="8"/>
    </row>
    <row r="19" spans="2:18" ht="15" customHeight="1">
      <c r="B19" s="6"/>
      <c r="C19" s="17" t="s">
        <v>88</v>
      </c>
      <c r="D19" s="8" t="s">
        <v>91</v>
      </c>
      <c r="E19" s="8" t="s">
        <v>66</v>
      </c>
      <c r="F19" s="8" t="s">
        <v>93</v>
      </c>
      <c r="G19" s="17" t="s">
        <v>146</v>
      </c>
      <c r="H19" s="17" t="s">
        <v>143</v>
      </c>
      <c r="I19" s="17"/>
      <c r="J19" s="17" t="s">
        <v>88</v>
      </c>
      <c r="K19" s="8" t="s">
        <v>91</v>
      </c>
      <c r="L19" s="8" t="s">
        <v>66</v>
      </c>
      <c r="M19" s="8" t="s">
        <v>93</v>
      </c>
      <c r="N19" s="17" t="s">
        <v>146</v>
      </c>
      <c r="O19" s="17" t="s">
        <v>143</v>
      </c>
      <c r="P19" s="17"/>
      <c r="Q19" s="8"/>
      <c r="R19" s="8"/>
    </row>
    <row r="20" spans="2:18" ht="15" customHeight="1">
      <c r="B20" s="7"/>
      <c r="C20" s="17"/>
      <c r="D20" s="8"/>
      <c r="E20" s="8"/>
      <c r="F20" s="8"/>
      <c r="G20" s="17"/>
      <c r="H20" s="17" t="s">
        <v>142</v>
      </c>
      <c r="I20" s="17" t="s">
        <v>141</v>
      </c>
      <c r="J20" s="17"/>
      <c r="K20" s="8"/>
      <c r="L20" s="8"/>
      <c r="M20" s="8"/>
      <c r="N20" s="17"/>
      <c r="O20" s="17" t="s">
        <v>142</v>
      </c>
      <c r="P20" s="17" t="s">
        <v>141</v>
      </c>
      <c r="Q20" s="17" t="s">
        <v>142</v>
      </c>
      <c r="R20" s="17" t="s">
        <v>141</v>
      </c>
    </row>
    <row r="21" spans="2:18" ht="30" customHeight="1">
      <c r="B21" s="8" t="s">
        <v>15</v>
      </c>
      <c r="C21" s="42">
        <v>12477</v>
      </c>
      <c r="D21" s="42">
        <v>10767</v>
      </c>
      <c r="E21" s="42">
        <v>1167</v>
      </c>
      <c r="F21" s="42">
        <v>382</v>
      </c>
      <c r="G21" s="42">
        <v>7590</v>
      </c>
      <c r="H21" s="42">
        <f t="shared" ref="H21:H26" si="4">SUM(C21:F21)</f>
        <v>24793</v>
      </c>
      <c r="I21" s="42">
        <f t="shared" ref="I21:I31" si="5">H21+G21</f>
        <v>32383</v>
      </c>
      <c r="J21" s="42">
        <v>19183</v>
      </c>
      <c r="K21" s="42">
        <v>22697</v>
      </c>
      <c r="L21" s="42">
        <v>2088</v>
      </c>
      <c r="M21" s="42">
        <v>329</v>
      </c>
      <c r="N21" s="42">
        <v>9562</v>
      </c>
      <c r="O21" s="42">
        <f t="shared" ref="O21:O26" si="6">SUM(J21:M21)</f>
        <v>44297</v>
      </c>
      <c r="P21" s="42">
        <f t="shared" ref="P21:P31" si="7">O21+N21</f>
        <v>53859</v>
      </c>
      <c r="Q21" s="42">
        <f t="shared" ref="Q21:R29" si="8">H6+O6+H21+O21</f>
        <v>124281</v>
      </c>
      <c r="R21" s="42">
        <f t="shared" si="8"/>
        <v>153618</v>
      </c>
    </row>
    <row r="22" spans="2:18" ht="30" customHeight="1">
      <c r="B22" s="8" t="s">
        <v>19</v>
      </c>
      <c r="C22" s="42">
        <v>10474</v>
      </c>
      <c r="D22" s="42">
        <v>9150</v>
      </c>
      <c r="E22" s="42">
        <v>1663</v>
      </c>
      <c r="F22" s="42">
        <v>179</v>
      </c>
      <c r="G22" s="42">
        <v>7115</v>
      </c>
      <c r="H22" s="42">
        <f t="shared" si="4"/>
        <v>21466</v>
      </c>
      <c r="I22" s="42">
        <f t="shared" si="5"/>
        <v>28581</v>
      </c>
      <c r="J22" s="42">
        <v>14387</v>
      </c>
      <c r="K22" s="42">
        <v>17122</v>
      </c>
      <c r="L22" s="42">
        <v>1578</v>
      </c>
      <c r="M22" s="42">
        <v>285</v>
      </c>
      <c r="N22" s="42">
        <v>10321</v>
      </c>
      <c r="O22" s="42">
        <f t="shared" si="6"/>
        <v>33372</v>
      </c>
      <c r="P22" s="42">
        <f t="shared" si="7"/>
        <v>43693</v>
      </c>
      <c r="Q22" s="42">
        <f t="shared" si="8"/>
        <v>110503</v>
      </c>
      <c r="R22" s="42">
        <f t="shared" si="8"/>
        <v>141022</v>
      </c>
    </row>
    <row r="23" spans="2:18" ht="30" customHeight="1">
      <c r="B23" s="8" t="s">
        <v>26</v>
      </c>
      <c r="C23" s="42">
        <v>10083</v>
      </c>
      <c r="D23" s="42">
        <v>7557</v>
      </c>
      <c r="E23" s="42">
        <v>1174</v>
      </c>
      <c r="F23" s="42">
        <v>77</v>
      </c>
      <c r="G23" s="42">
        <v>7685</v>
      </c>
      <c r="H23" s="42">
        <f t="shared" si="4"/>
        <v>18891</v>
      </c>
      <c r="I23" s="42">
        <f t="shared" si="5"/>
        <v>26576</v>
      </c>
      <c r="J23" s="42">
        <v>13691</v>
      </c>
      <c r="K23" s="42">
        <v>15957</v>
      </c>
      <c r="L23" s="42">
        <v>1768</v>
      </c>
      <c r="M23" s="42">
        <v>650</v>
      </c>
      <c r="N23" s="42">
        <v>11244</v>
      </c>
      <c r="O23" s="42">
        <f t="shared" si="6"/>
        <v>32066</v>
      </c>
      <c r="P23" s="42">
        <f t="shared" si="7"/>
        <v>43310</v>
      </c>
      <c r="Q23" s="42">
        <f t="shared" si="8"/>
        <v>105932</v>
      </c>
      <c r="R23" s="42">
        <f t="shared" si="8"/>
        <v>138833</v>
      </c>
    </row>
    <row r="24" spans="2:18" ht="30" customHeight="1">
      <c r="B24" s="8" t="s">
        <v>22</v>
      </c>
      <c r="C24" s="42">
        <v>10175</v>
      </c>
      <c r="D24" s="42">
        <v>8461</v>
      </c>
      <c r="E24" s="42">
        <v>865</v>
      </c>
      <c r="F24" s="42">
        <v>155</v>
      </c>
      <c r="G24" s="42">
        <v>9812</v>
      </c>
      <c r="H24" s="42">
        <f t="shared" si="4"/>
        <v>19656</v>
      </c>
      <c r="I24" s="42">
        <f t="shared" si="5"/>
        <v>29468</v>
      </c>
      <c r="J24" s="42">
        <v>14194</v>
      </c>
      <c r="K24" s="42">
        <v>18113</v>
      </c>
      <c r="L24" s="42">
        <v>1342</v>
      </c>
      <c r="M24" s="42">
        <v>605</v>
      </c>
      <c r="N24" s="42">
        <v>11460</v>
      </c>
      <c r="O24" s="42">
        <f t="shared" si="6"/>
        <v>34254</v>
      </c>
      <c r="P24" s="42">
        <f t="shared" si="7"/>
        <v>45714</v>
      </c>
      <c r="Q24" s="42">
        <f t="shared" si="8"/>
        <v>107328</v>
      </c>
      <c r="R24" s="42">
        <f t="shared" si="8"/>
        <v>143629</v>
      </c>
    </row>
    <row r="25" spans="2:18" ht="30" customHeight="1">
      <c r="B25" s="8" t="s">
        <v>131</v>
      </c>
      <c r="C25" s="42">
        <v>9333</v>
      </c>
      <c r="D25" s="42">
        <v>9645</v>
      </c>
      <c r="E25" s="42">
        <v>885</v>
      </c>
      <c r="F25" s="42">
        <v>70</v>
      </c>
      <c r="G25" s="42">
        <v>12374</v>
      </c>
      <c r="H25" s="42">
        <f t="shared" si="4"/>
        <v>19933</v>
      </c>
      <c r="I25" s="42">
        <f t="shared" si="5"/>
        <v>32307</v>
      </c>
      <c r="J25" s="42">
        <v>16447</v>
      </c>
      <c r="K25" s="42">
        <v>20656</v>
      </c>
      <c r="L25" s="42">
        <v>1657</v>
      </c>
      <c r="M25" s="42">
        <v>274</v>
      </c>
      <c r="N25" s="42">
        <v>18254</v>
      </c>
      <c r="O25" s="42">
        <f t="shared" si="6"/>
        <v>39034</v>
      </c>
      <c r="P25" s="42">
        <f t="shared" si="7"/>
        <v>57288</v>
      </c>
      <c r="Q25" s="42">
        <f t="shared" si="8"/>
        <v>107521</v>
      </c>
      <c r="R25" s="42">
        <f t="shared" si="8"/>
        <v>157315</v>
      </c>
    </row>
    <row r="26" spans="2:18" ht="30" customHeight="1">
      <c r="B26" s="8" t="s">
        <v>124</v>
      </c>
      <c r="C26" s="42">
        <v>8967</v>
      </c>
      <c r="D26" s="42">
        <v>8225</v>
      </c>
      <c r="E26" s="42">
        <v>612</v>
      </c>
      <c r="F26" s="42">
        <v>97</v>
      </c>
      <c r="G26" s="42">
        <v>13512</v>
      </c>
      <c r="H26" s="42">
        <f t="shared" si="4"/>
        <v>17901</v>
      </c>
      <c r="I26" s="42">
        <f t="shared" si="5"/>
        <v>31413</v>
      </c>
      <c r="J26" s="42">
        <v>12682</v>
      </c>
      <c r="K26" s="42">
        <v>17935</v>
      </c>
      <c r="L26" s="42">
        <v>921</v>
      </c>
      <c r="M26" s="42">
        <v>87</v>
      </c>
      <c r="N26" s="42">
        <v>16073</v>
      </c>
      <c r="O26" s="42">
        <f t="shared" si="6"/>
        <v>31625</v>
      </c>
      <c r="P26" s="42">
        <f t="shared" si="7"/>
        <v>47698</v>
      </c>
      <c r="Q26" s="42">
        <f t="shared" si="8"/>
        <v>94732</v>
      </c>
      <c r="R26" s="42">
        <f t="shared" si="8"/>
        <v>141815</v>
      </c>
    </row>
    <row r="27" spans="2:18" ht="30" customHeight="1">
      <c r="B27" s="8" t="s">
        <v>375</v>
      </c>
      <c r="C27" s="42">
        <v>2943</v>
      </c>
      <c r="D27" s="42">
        <v>3335</v>
      </c>
      <c r="E27" s="42">
        <v>257</v>
      </c>
      <c r="F27" s="42">
        <v>21</v>
      </c>
      <c r="G27" s="59">
        <v>2350</v>
      </c>
      <c r="H27" s="42">
        <f>C27+D27+E27+F27</f>
        <v>6556</v>
      </c>
      <c r="I27" s="42">
        <f t="shared" si="5"/>
        <v>8906</v>
      </c>
      <c r="J27" s="42">
        <v>2921</v>
      </c>
      <c r="K27" s="42">
        <v>3200</v>
      </c>
      <c r="L27" s="42">
        <v>387</v>
      </c>
      <c r="M27" s="42">
        <v>37</v>
      </c>
      <c r="N27" s="42">
        <v>2408</v>
      </c>
      <c r="O27" s="42">
        <f>J27+K27+L27+M27</f>
        <v>6545</v>
      </c>
      <c r="P27" s="42">
        <f t="shared" si="7"/>
        <v>8953</v>
      </c>
      <c r="Q27" s="42">
        <f t="shared" si="8"/>
        <v>28416</v>
      </c>
      <c r="R27" s="42">
        <f t="shared" si="8"/>
        <v>35260</v>
      </c>
    </row>
    <row r="28" spans="2:18" ht="30" customHeight="1">
      <c r="B28" s="8" t="s">
        <v>189</v>
      </c>
      <c r="C28" s="42">
        <v>5531</v>
      </c>
      <c r="D28" s="42">
        <v>3385</v>
      </c>
      <c r="E28" s="42">
        <v>628</v>
      </c>
      <c r="F28" s="42">
        <v>80</v>
      </c>
      <c r="G28" s="59">
        <v>1376</v>
      </c>
      <c r="H28" s="42">
        <f>C28+D28+E28+F28</f>
        <v>9624</v>
      </c>
      <c r="I28" s="42">
        <f t="shared" si="5"/>
        <v>11000</v>
      </c>
      <c r="J28" s="42">
        <v>4518</v>
      </c>
      <c r="K28" s="42">
        <v>3399</v>
      </c>
      <c r="L28" s="42">
        <v>590</v>
      </c>
      <c r="M28" s="42">
        <v>32</v>
      </c>
      <c r="N28" s="42">
        <v>1558</v>
      </c>
      <c r="O28" s="42">
        <f>J28+K28+L28+M28</f>
        <v>8539</v>
      </c>
      <c r="P28" s="42">
        <f t="shared" si="7"/>
        <v>10097</v>
      </c>
      <c r="Q28" s="42">
        <f t="shared" si="8"/>
        <v>35734</v>
      </c>
      <c r="R28" s="42">
        <f t="shared" si="8"/>
        <v>41240</v>
      </c>
    </row>
    <row r="29" spans="2:18" ht="30" customHeight="1">
      <c r="B29" s="8" t="s">
        <v>331</v>
      </c>
      <c r="C29" s="42">
        <v>7651</v>
      </c>
      <c r="D29" s="42">
        <v>4206</v>
      </c>
      <c r="E29" s="42">
        <v>752</v>
      </c>
      <c r="F29" s="42">
        <v>43</v>
      </c>
      <c r="G29" s="59">
        <v>7562</v>
      </c>
      <c r="H29" s="42">
        <f>C29+D29+E29+F29</f>
        <v>12652</v>
      </c>
      <c r="I29" s="42">
        <f t="shared" si="5"/>
        <v>20214</v>
      </c>
      <c r="J29" s="42">
        <v>5545</v>
      </c>
      <c r="K29" s="42">
        <v>3385</v>
      </c>
      <c r="L29" s="42">
        <v>569</v>
      </c>
      <c r="M29" s="42">
        <v>41</v>
      </c>
      <c r="N29" s="42">
        <v>6847</v>
      </c>
      <c r="O29" s="42">
        <f>J29+K29+L29+M29</f>
        <v>9540</v>
      </c>
      <c r="P29" s="42">
        <f t="shared" si="7"/>
        <v>16387</v>
      </c>
      <c r="Q29" s="42">
        <f t="shared" si="8"/>
        <v>45228</v>
      </c>
      <c r="R29" s="42">
        <f t="shared" si="8"/>
        <v>71441</v>
      </c>
    </row>
    <row r="30" spans="2:18" ht="30" customHeight="1">
      <c r="B30" s="8" t="s">
        <v>412</v>
      </c>
      <c r="C30" s="42">
        <v>2913</v>
      </c>
      <c r="D30" s="42">
        <v>2536</v>
      </c>
      <c r="E30" s="42">
        <v>485</v>
      </c>
      <c r="F30" s="42">
        <v>34</v>
      </c>
      <c r="G30" s="59">
        <v>2126</v>
      </c>
      <c r="H30" s="42">
        <f>C30+D30+E30+F30</f>
        <v>5968</v>
      </c>
      <c r="I30" s="42">
        <f t="shared" si="5"/>
        <v>8094</v>
      </c>
      <c r="J30" s="42">
        <v>8063</v>
      </c>
      <c r="K30" s="42">
        <v>9910</v>
      </c>
      <c r="L30" s="42">
        <v>1509</v>
      </c>
      <c r="M30" s="42">
        <v>85</v>
      </c>
      <c r="N30" s="42">
        <v>13323</v>
      </c>
      <c r="O30" s="42">
        <f>J30+K30+L30+M30</f>
        <v>19567</v>
      </c>
      <c r="P30" s="42">
        <f t="shared" si="7"/>
        <v>32890</v>
      </c>
      <c r="Q30" s="42">
        <f>H14+O14+H30+O30</f>
        <v>48571</v>
      </c>
      <c r="R30" s="42">
        <f>I14+P14+I30+P30</f>
        <v>75824</v>
      </c>
    </row>
    <row r="31" spans="2:18" ht="30" customHeight="1">
      <c r="B31" s="8" t="s">
        <v>416</v>
      </c>
      <c r="C31" s="42">
        <v>13311</v>
      </c>
      <c r="D31" s="42">
        <v>13029</v>
      </c>
      <c r="E31" s="42">
        <v>2516</v>
      </c>
      <c r="F31" s="42">
        <v>83</v>
      </c>
      <c r="G31" s="59">
        <v>18620</v>
      </c>
      <c r="H31" s="42">
        <f>C31+D31+E31+F31</f>
        <v>28939</v>
      </c>
      <c r="I31" s="42">
        <f t="shared" si="5"/>
        <v>47559</v>
      </c>
      <c r="J31" s="42">
        <v>7141</v>
      </c>
      <c r="K31" s="42">
        <v>9878</v>
      </c>
      <c r="L31" s="42">
        <v>1650</v>
      </c>
      <c r="M31" s="42">
        <v>166</v>
      </c>
      <c r="N31" s="42">
        <v>13278</v>
      </c>
      <c r="O31" s="42">
        <f>J31+K31+L31+M31</f>
        <v>18835</v>
      </c>
      <c r="P31" s="42">
        <f t="shared" si="7"/>
        <v>32113</v>
      </c>
      <c r="Q31" s="42">
        <f>H16+O16+H31+O31</f>
        <v>91453</v>
      </c>
      <c r="R31" s="42">
        <f>I16+P16+I31+P31</f>
        <v>140494</v>
      </c>
    </row>
    <row r="32" spans="2:18" ht="15" customHeight="1">
      <c r="B32" s="58"/>
      <c r="C32" s="55"/>
      <c r="D32" s="55"/>
      <c r="E32" s="55"/>
      <c r="F32" s="55"/>
      <c r="G32" s="60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</row>
    <row r="33" spans="2:18" ht="15" customHeight="1">
      <c r="B33" s="2" t="s">
        <v>195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</sheetData>
  <customSheetViews>
    <customSheetView guid="{96B612BC-8806-E444-88B1-4DCF179A7E6B}" fitToPage="1" view="pageBreakPreview" topLeftCell="A13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1"/>
      <headerFooter alignWithMargins="0"/>
    </customSheetView>
    <customSheetView guid="{B4467869-544B-F34B-8EAA-E7B763936B8A}" showPageBreaks="1" fitToPage="1" view="pageBreakPreview" topLeftCell="A13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2"/>
      <headerFooter alignWithMargins="0"/>
    </customSheetView>
    <customSheetView guid="{0116BDBE-C64C-CA4E-A373-1515DB40E62B}" showPageBreaks="1" fitToPage="1" view="pageBreakPreview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3"/>
      <headerFooter alignWithMargins="0"/>
    </customSheetView>
    <customSheetView guid="{A4EF9216-9E19-9545-97B0-FE2A34D0F987}" fitToPage="1" view="pageBreakPreview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4"/>
      <headerFooter alignWithMargins="0"/>
    </customSheetView>
    <customSheetView guid="{A5BCBE8B-D631-DC4D-AC12-4A7C26D032E3}" fitToPage="1" view="pageBreakPreview" topLeftCell="A10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5"/>
      <headerFooter alignWithMargins="0"/>
    </customSheetView>
    <customSheetView guid="{B0DB08DD-A51A-7B4D-90C7-D6001A363E20}" fitToPage="1" view="pageBreakPreview" topLeftCell="A13">
      <selection activeCell="J25" sqref="J25"/>
      <pageMargins left="0.39370078740157483" right="0.23622047244094491" top="0.74803149606299213" bottom="0.74803149606299213" header="0.31496062992125984" footer="0.31496062992125984"/>
      <pageSetup paperSize="9" r:id="rId6"/>
      <headerFooter alignWithMargins="0"/>
    </customSheetView>
    <customSheetView guid="{3921EBAD-0C40-4043-BD12-92945C85681F}" fitToPage="1" view="pageBreakPreview" topLeftCell="A13">
      <selection activeCell="J25" sqref="J25"/>
      <pageMargins left="0.39370078740157483" right="0.23622047244094491" top="0.74803149606299213" bottom="0.74803149606299213" header="0.31496062992125984" footer="0.31496062992125984"/>
      <pageSetup paperSize="9" r:id="rId7"/>
      <headerFooter alignWithMargins="0"/>
    </customSheetView>
    <customSheetView guid="{010BA514-F8E5-F44B-9408-73D0BAF03220}" fitToPage="1" view="pageBreakPreview" topLeftCell="A13">
      <selection activeCell="J25" sqref="J25"/>
      <pageMargins left="0.39370078740157483" right="0.23622047244094491" top="0.74803149606299213" bottom="0.74803149606299213" header="0.31496062992125984" footer="0.31496062992125984"/>
      <pageSetup paperSize="9" r:id="rId8"/>
      <headerFooter alignWithMargins="0"/>
    </customSheetView>
    <customSheetView guid="{4B7C6462-01AD-C24A-BE5A-370058683597}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9"/>
      <headerFooter alignWithMargins="0"/>
    </customSheetView>
    <customSheetView guid="{BED36000-7DE8-C64D-9753-50381AC4E376}" showPageBreaks="1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0"/>
      <headerFooter alignWithMargins="0"/>
    </customSheetView>
    <customSheetView guid="{EDCFDF64-6C70-AA4F-8600-46A2DC214C55}" fitToPage="1" view="pageBreakPreview">
      <selection activeCell="O29" sqref="O29"/>
      <pageMargins left="0.39370078740157483" right="0.23622047244094491" top="0.74803149606299213" bottom="0.74803149606299213" header="0.31496062992125984" footer="0.31496062992125984"/>
      <pageSetup paperSize="9" r:id="rId11"/>
      <headerFooter alignWithMargins="0"/>
    </customSheetView>
    <customSheetView guid="{1E50F6C9-5C17-0441-AFE8-085841FC9038}" showPageBreaks="1" fitToPage="1" view="pageBreakPreview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12"/>
      <headerFooter alignWithMargins="0"/>
    </customSheetView>
    <customSheetView guid="{68BA17B9-516F-7340-B926-33A1D6C8EC6E}" fitToPage="1" view="pageBreakPreview">
      <selection activeCell="I27" sqref="I27"/>
      <pageMargins left="0.39370078740157483" right="0.23622047244094491" top="0.74803149606299213" bottom="0.74803149606299213" header="0.31496062992125984" footer="0.31496062992125984"/>
      <pageSetup paperSize="9" r:id="rId13"/>
      <headerFooter alignWithMargins="0"/>
    </customSheetView>
    <customSheetView guid="{6215127C-1D1E-3A4D-A947-13022DFEFE8A}" showPageBreaks="1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4"/>
      <headerFooter alignWithMargins="0"/>
    </customSheetView>
    <customSheetView guid="{962BC72F-66F5-194B-A345-86E7D742C92C}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5"/>
      <headerFooter alignWithMargins="0"/>
    </customSheetView>
    <customSheetView guid="{735208AB-3557-B847-80E8-E799B4E2B870}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6"/>
      <headerFooter alignWithMargins="0"/>
    </customSheetView>
    <customSheetView guid="{8E6A6611-11AB-764B-8BD1-FAD2BA1D0124}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7"/>
      <headerFooter alignWithMargins="0"/>
    </customSheetView>
    <customSheetView guid="{FDC56B3F-AA0D-EC42-BCB9-5304CA97DB50}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18"/>
      <headerFooter alignWithMargins="0"/>
    </customSheetView>
    <customSheetView guid="{DBC3C8D2-A4DE-0E47-93C6-778332A94AA0}" fitToPage="1" view="pageBreakPreview">
      <selection activeCell="C31" sqref="C31:R31"/>
      <pageMargins left="0.39370078740157483" right="0.23622047244094491" top="0.74803149606299213" bottom="0.74803149606299213" header="0.31496062992125984" footer="0.31496062992125984"/>
      <pageSetup paperSize="9" r:id="rId19"/>
      <headerFooter alignWithMargins="0"/>
    </customSheetView>
    <customSheetView guid="{62034473-0D23-6445-BA68-8B98B56D2740}" showPageBreaks="1" fitToPage="1" view="pageBreakPreview">
      <selection activeCell="P15" sqref="P15"/>
      <pageMargins left="0.39370078740157483" right="0.23622047244094491" top="0.74803149606299213" bottom="0.74803149606299213" header="0.31496062992125984" footer="0.31496062992125984"/>
      <pageSetup paperSize="9" r:id="rId20"/>
      <headerFooter alignWithMargins="0"/>
    </customSheetView>
    <customSheetView guid="{4E2FE851-0210-CB4B-AFD2-F74D01C675E1}" fitToPage="1" view="pageBreakPreview">
      <selection activeCell="Q12" sqref="A12:Q14"/>
      <pageMargins left="0.39370078740157483" right="0.23622047244094491" top="0.74803149606299213" bottom="0.74803149606299213" header="0.31496062992125984" footer="0.31496062992125984"/>
      <pageSetup paperSize="9" r:id="rId21"/>
      <headerFooter alignWithMargins="0"/>
    </customSheetView>
  </customSheetViews>
  <mergeCells count="31">
    <mergeCell ref="C3:I3"/>
    <mergeCell ref="J3:P3"/>
    <mergeCell ref="H4:I4"/>
    <mergeCell ref="O4:P4"/>
    <mergeCell ref="C18:I18"/>
    <mergeCell ref="J18:P18"/>
    <mergeCell ref="H19:I19"/>
    <mergeCell ref="O19:P19"/>
    <mergeCell ref="B3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B18:B20"/>
    <mergeCell ref="Q18:R19"/>
    <mergeCell ref="C19:C20"/>
    <mergeCell ref="D19:D20"/>
    <mergeCell ref="E19:E20"/>
    <mergeCell ref="F19:F20"/>
    <mergeCell ref="G19:G20"/>
    <mergeCell ref="J19:J20"/>
    <mergeCell ref="K19:K20"/>
    <mergeCell ref="L19:L20"/>
    <mergeCell ref="M19:M20"/>
    <mergeCell ref="N19:N20"/>
  </mergeCells>
  <phoneticPr fontId="30"/>
  <pageMargins left="0.39370078740157483" right="0.23622047244094491" top="0.74803149606299213" bottom="0.74803149606299213" header="0.31496062992125984" footer="0.31496062992125984"/>
  <pageSetup paperSize="9" scale="63" fitToWidth="1" fitToHeight="1" usePrinterDefaults="1" r:id="rId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pageSetUpPr fitToPage="1"/>
  </sheetPr>
  <dimension ref="A1:V24"/>
  <sheetViews>
    <sheetView view="pageBreakPreview" topLeftCell="A7" zoomScaleSheetLayoutView="100" workbookViewId="0">
      <selection activeCell="B17" sqref="B17"/>
    </sheetView>
  </sheetViews>
  <sheetFormatPr defaultRowHeight="13.2"/>
  <cols>
    <col min="1" max="1" width="2.625" style="1" customWidth="1"/>
    <col min="2" max="2" width="12.625" style="1" customWidth="1"/>
    <col min="3" max="20" width="6.625" style="1" customWidth="1"/>
    <col min="21" max="21" width="8.625" style="1" customWidth="1"/>
    <col min="22" max="22" width="1.625" style="1" customWidth="1"/>
    <col min="23" max="256" width="9" style="1" customWidth="1"/>
    <col min="257" max="257" width="2.625" style="1" customWidth="1"/>
    <col min="258" max="258" width="12.625" style="1" customWidth="1"/>
    <col min="259" max="276" width="5.625" style="1" customWidth="1"/>
    <col min="277" max="277" width="7.625" style="1" customWidth="1"/>
    <col min="278" max="278" width="1.625" style="1" customWidth="1"/>
    <col min="279" max="512" width="9" style="1" customWidth="1"/>
    <col min="513" max="513" width="2.625" style="1" customWidth="1"/>
    <col min="514" max="514" width="12.625" style="1" customWidth="1"/>
    <col min="515" max="532" width="5.625" style="1" customWidth="1"/>
    <col min="533" max="533" width="7.625" style="1" customWidth="1"/>
    <col min="534" max="534" width="1.625" style="1" customWidth="1"/>
    <col min="535" max="768" width="9" style="1" customWidth="1"/>
    <col min="769" max="769" width="2.625" style="1" customWidth="1"/>
    <col min="770" max="770" width="12.625" style="1" customWidth="1"/>
    <col min="771" max="788" width="5.625" style="1" customWidth="1"/>
    <col min="789" max="789" width="7.625" style="1" customWidth="1"/>
    <col min="790" max="790" width="1.625" style="1" customWidth="1"/>
    <col min="791" max="1024" width="9" style="1" customWidth="1"/>
    <col min="1025" max="1025" width="2.625" style="1" customWidth="1"/>
    <col min="1026" max="1026" width="12.625" style="1" customWidth="1"/>
    <col min="1027" max="1044" width="5.625" style="1" customWidth="1"/>
    <col min="1045" max="1045" width="7.625" style="1" customWidth="1"/>
    <col min="1046" max="1046" width="1.625" style="1" customWidth="1"/>
    <col min="1047" max="1280" width="9" style="1" customWidth="1"/>
    <col min="1281" max="1281" width="2.625" style="1" customWidth="1"/>
    <col min="1282" max="1282" width="12.625" style="1" customWidth="1"/>
    <col min="1283" max="1300" width="5.625" style="1" customWidth="1"/>
    <col min="1301" max="1301" width="7.625" style="1" customWidth="1"/>
    <col min="1302" max="1302" width="1.625" style="1" customWidth="1"/>
    <col min="1303" max="1536" width="9" style="1" customWidth="1"/>
    <col min="1537" max="1537" width="2.625" style="1" customWidth="1"/>
    <col min="1538" max="1538" width="12.625" style="1" customWidth="1"/>
    <col min="1539" max="1556" width="5.625" style="1" customWidth="1"/>
    <col min="1557" max="1557" width="7.625" style="1" customWidth="1"/>
    <col min="1558" max="1558" width="1.625" style="1" customWidth="1"/>
    <col min="1559" max="1792" width="9" style="1" customWidth="1"/>
    <col min="1793" max="1793" width="2.625" style="1" customWidth="1"/>
    <col min="1794" max="1794" width="12.625" style="1" customWidth="1"/>
    <col min="1795" max="1812" width="5.625" style="1" customWidth="1"/>
    <col min="1813" max="1813" width="7.625" style="1" customWidth="1"/>
    <col min="1814" max="1814" width="1.625" style="1" customWidth="1"/>
    <col min="1815" max="2048" width="9" style="1" customWidth="1"/>
    <col min="2049" max="2049" width="2.625" style="1" customWidth="1"/>
    <col min="2050" max="2050" width="12.625" style="1" customWidth="1"/>
    <col min="2051" max="2068" width="5.625" style="1" customWidth="1"/>
    <col min="2069" max="2069" width="7.625" style="1" customWidth="1"/>
    <col min="2070" max="2070" width="1.625" style="1" customWidth="1"/>
    <col min="2071" max="2304" width="9" style="1" customWidth="1"/>
    <col min="2305" max="2305" width="2.625" style="1" customWidth="1"/>
    <col min="2306" max="2306" width="12.625" style="1" customWidth="1"/>
    <col min="2307" max="2324" width="5.625" style="1" customWidth="1"/>
    <col min="2325" max="2325" width="7.625" style="1" customWidth="1"/>
    <col min="2326" max="2326" width="1.625" style="1" customWidth="1"/>
    <col min="2327" max="2560" width="9" style="1" customWidth="1"/>
    <col min="2561" max="2561" width="2.625" style="1" customWidth="1"/>
    <col min="2562" max="2562" width="12.625" style="1" customWidth="1"/>
    <col min="2563" max="2580" width="5.625" style="1" customWidth="1"/>
    <col min="2581" max="2581" width="7.625" style="1" customWidth="1"/>
    <col min="2582" max="2582" width="1.625" style="1" customWidth="1"/>
    <col min="2583" max="2816" width="9" style="1" customWidth="1"/>
    <col min="2817" max="2817" width="2.625" style="1" customWidth="1"/>
    <col min="2818" max="2818" width="12.625" style="1" customWidth="1"/>
    <col min="2819" max="2836" width="5.625" style="1" customWidth="1"/>
    <col min="2837" max="2837" width="7.625" style="1" customWidth="1"/>
    <col min="2838" max="2838" width="1.625" style="1" customWidth="1"/>
    <col min="2839" max="3072" width="9" style="1" customWidth="1"/>
    <col min="3073" max="3073" width="2.625" style="1" customWidth="1"/>
    <col min="3074" max="3074" width="12.625" style="1" customWidth="1"/>
    <col min="3075" max="3092" width="5.625" style="1" customWidth="1"/>
    <col min="3093" max="3093" width="7.625" style="1" customWidth="1"/>
    <col min="3094" max="3094" width="1.625" style="1" customWidth="1"/>
    <col min="3095" max="3328" width="9" style="1" customWidth="1"/>
    <col min="3329" max="3329" width="2.625" style="1" customWidth="1"/>
    <col min="3330" max="3330" width="12.625" style="1" customWidth="1"/>
    <col min="3331" max="3348" width="5.625" style="1" customWidth="1"/>
    <col min="3349" max="3349" width="7.625" style="1" customWidth="1"/>
    <col min="3350" max="3350" width="1.625" style="1" customWidth="1"/>
    <col min="3351" max="3584" width="9" style="1" customWidth="1"/>
    <col min="3585" max="3585" width="2.625" style="1" customWidth="1"/>
    <col min="3586" max="3586" width="12.625" style="1" customWidth="1"/>
    <col min="3587" max="3604" width="5.625" style="1" customWidth="1"/>
    <col min="3605" max="3605" width="7.625" style="1" customWidth="1"/>
    <col min="3606" max="3606" width="1.625" style="1" customWidth="1"/>
    <col min="3607" max="3840" width="9" style="1" customWidth="1"/>
    <col min="3841" max="3841" width="2.625" style="1" customWidth="1"/>
    <col min="3842" max="3842" width="12.625" style="1" customWidth="1"/>
    <col min="3843" max="3860" width="5.625" style="1" customWidth="1"/>
    <col min="3861" max="3861" width="7.625" style="1" customWidth="1"/>
    <col min="3862" max="3862" width="1.625" style="1" customWidth="1"/>
    <col min="3863" max="4096" width="9" style="1" customWidth="1"/>
    <col min="4097" max="4097" width="2.625" style="1" customWidth="1"/>
    <col min="4098" max="4098" width="12.625" style="1" customWidth="1"/>
    <col min="4099" max="4116" width="5.625" style="1" customWidth="1"/>
    <col min="4117" max="4117" width="7.625" style="1" customWidth="1"/>
    <col min="4118" max="4118" width="1.625" style="1" customWidth="1"/>
    <col min="4119" max="4352" width="9" style="1" customWidth="1"/>
    <col min="4353" max="4353" width="2.625" style="1" customWidth="1"/>
    <col min="4354" max="4354" width="12.625" style="1" customWidth="1"/>
    <col min="4355" max="4372" width="5.625" style="1" customWidth="1"/>
    <col min="4373" max="4373" width="7.625" style="1" customWidth="1"/>
    <col min="4374" max="4374" width="1.625" style="1" customWidth="1"/>
    <col min="4375" max="4608" width="9" style="1" customWidth="1"/>
    <col min="4609" max="4609" width="2.625" style="1" customWidth="1"/>
    <col min="4610" max="4610" width="12.625" style="1" customWidth="1"/>
    <col min="4611" max="4628" width="5.625" style="1" customWidth="1"/>
    <col min="4629" max="4629" width="7.625" style="1" customWidth="1"/>
    <col min="4630" max="4630" width="1.625" style="1" customWidth="1"/>
    <col min="4631" max="4864" width="9" style="1" customWidth="1"/>
    <col min="4865" max="4865" width="2.625" style="1" customWidth="1"/>
    <col min="4866" max="4866" width="12.625" style="1" customWidth="1"/>
    <col min="4867" max="4884" width="5.625" style="1" customWidth="1"/>
    <col min="4885" max="4885" width="7.625" style="1" customWidth="1"/>
    <col min="4886" max="4886" width="1.625" style="1" customWidth="1"/>
    <col min="4887" max="5120" width="9" style="1" customWidth="1"/>
    <col min="5121" max="5121" width="2.625" style="1" customWidth="1"/>
    <col min="5122" max="5122" width="12.625" style="1" customWidth="1"/>
    <col min="5123" max="5140" width="5.625" style="1" customWidth="1"/>
    <col min="5141" max="5141" width="7.625" style="1" customWidth="1"/>
    <col min="5142" max="5142" width="1.625" style="1" customWidth="1"/>
    <col min="5143" max="5376" width="9" style="1" customWidth="1"/>
    <col min="5377" max="5377" width="2.625" style="1" customWidth="1"/>
    <col min="5378" max="5378" width="12.625" style="1" customWidth="1"/>
    <col min="5379" max="5396" width="5.625" style="1" customWidth="1"/>
    <col min="5397" max="5397" width="7.625" style="1" customWidth="1"/>
    <col min="5398" max="5398" width="1.625" style="1" customWidth="1"/>
    <col min="5399" max="5632" width="9" style="1" customWidth="1"/>
    <col min="5633" max="5633" width="2.625" style="1" customWidth="1"/>
    <col min="5634" max="5634" width="12.625" style="1" customWidth="1"/>
    <col min="5635" max="5652" width="5.625" style="1" customWidth="1"/>
    <col min="5653" max="5653" width="7.625" style="1" customWidth="1"/>
    <col min="5654" max="5654" width="1.625" style="1" customWidth="1"/>
    <col min="5655" max="5888" width="9" style="1" customWidth="1"/>
    <col min="5889" max="5889" width="2.625" style="1" customWidth="1"/>
    <col min="5890" max="5890" width="12.625" style="1" customWidth="1"/>
    <col min="5891" max="5908" width="5.625" style="1" customWidth="1"/>
    <col min="5909" max="5909" width="7.625" style="1" customWidth="1"/>
    <col min="5910" max="5910" width="1.625" style="1" customWidth="1"/>
    <col min="5911" max="6144" width="9" style="1" customWidth="1"/>
    <col min="6145" max="6145" width="2.625" style="1" customWidth="1"/>
    <col min="6146" max="6146" width="12.625" style="1" customWidth="1"/>
    <col min="6147" max="6164" width="5.625" style="1" customWidth="1"/>
    <col min="6165" max="6165" width="7.625" style="1" customWidth="1"/>
    <col min="6166" max="6166" width="1.625" style="1" customWidth="1"/>
    <col min="6167" max="6400" width="9" style="1" customWidth="1"/>
    <col min="6401" max="6401" width="2.625" style="1" customWidth="1"/>
    <col min="6402" max="6402" width="12.625" style="1" customWidth="1"/>
    <col min="6403" max="6420" width="5.625" style="1" customWidth="1"/>
    <col min="6421" max="6421" width="7.625" style="1" customWidth="1"/>
    <col min="6422" max="6422" width="1.625" style="1" customWidth="1"/>
    <col min="6423" max="6656" width="9" style="1" customWidth="1"/>
    <col min="6657" max="6657" width="2.625" style="1" customWidth="1"/>
    <col min="6658" max="6658" width="12.625" style="1" customWidth="1"/>
    <col min="6659" max="6676" width="5.625" style="1" customWidth="1"/>
    <col min="6677" max="6677" width="7.625" style="1" customWidth="1"/>
    <col min="6678" max="6678" width="1.625" style="1" customWidth="1"/>
    <col min="6679" max="6912" width="9" style="1" customWidth="1"/>
    <col min="6913" max="6913" width="2.625" style="1" customWidth="1"/>
    <col min="6914" max="6914" width="12.625" style="1" customWidth="1"/>
    <col min="6915" max="6932" width="5.625" style="1" customWidth="1"/>
    <col min="6933" max="6933" width="7.625" style="1" customWidth="1"/>
    <col min="6934" max="6934" width="1.625" style="1" customWidth="1"/>
    <col min="6935" max="7168" width="9" style="1" customWidth="1"/>
    <col min="7169" max="7169" width="2.625" style="1" customWidth="1"/>
    <col min="7170" max="7170" width="12.625" style="1" customWidth="1"/>
    <col min="7171" max="7188" width="5.625" style="1" customWidth="1"/>
    <col min="7189" max="7189" width="7.625" style="1" customWidth="1"/>
    <col min="7190" max="7190" width="1.625" style="1" customWidth="1"/>
    <col min="7191" max="7424" width="9" style="1" customWidth="1"/>
    <col min="7425" max="7425" width="2.625" style="1" customWidth="1"/>
    <col min="7426" max="7426" width="12.625" style="1" customWidth="1"/>
    <col min="7427" max="7444" width="5.625" style="1" customWidth="1"/>
    <col min="7445" max="7445" width="7.625" style="1" customWidth="1"/>
    <col min="7446" max="7446" width="1.625" style="1" customWidth="1"/>
    <col min="7447" max="7680" width="9" style="1" customWidth="1"/>
    <col min="7681" max="7681" width="2.625" style="1" customWidth="1"/>
    <col min="7682" max="7682" width="12.625" style="1" customWidth="1"/>
    <col min="7683" max="7700" width="5.625" style="1" customWidth="1"/>
    <col min="7701" max="7701" width="7.625" style="1" customWidth="1"/>
    <col min="7702" max="7702" width="1.625" style="1" customWidth="1"/>
    <col min="7703" max="7936" width="9" style="1" customWidth="1"/>
    <col min="7937" max="7937" width="2.625" style="1" customWidth="1"/>
    <col min="7938" max="7938" width="12.625" style="1" customWidth="1"/>
    <col min="7939" max="7956" width="5.625" style="1" customWidth="1"/>
    <col min="7957" max="7957" width="7.625" style="1" customWidth="1"/>
    <col min="7958" max="7958" width="1.625" style="1" customWidth="1"/>
    <col min="7959" max="8192" width="9" style="1" customWidth="1"/>
    <col min="8193" max="8193" width="2.625" style="1" customWidth="1"/>
    <col min="8194" max="8194" width="12.625" style="1" customWidth="1"/>
    <col min="8195" max="8212" width="5.625" style="1" customWidth="1"/>
    <col min="8213" max="8213" width="7.625" style="1" customWidth="1"/>
    <col min="8214" max="8214" width="1.625" style="1" customWidth="1"/>
    <col min="8215" max="8448" width="9" style="1" customWidth="1"/>
    <col min="8449" max="8449" width="2.625" style="1" customWidth="1"/>
    <col min="8450" max="8450" width="12.625" style="1" customWidth="1"/>
    <col min="8451" max="8468" width="5.625" style="1" customWidth="1"/>
    <col min="8469" max="8469" width="7.625" style="1" customWidth="1"/>
    <col min="8470" max="8470" width="1.625" style="1" customWidth="1"/>
    <col min="8471" max="8704" width="9" style="1" customWidth="1"/>
    <col min="8705" max="8705" width="2.625" style="1" customWidth="1"/>
    <col min="8706" max="8706" width="12.625" style="1" customWidth="1"/>
    <col min="8707" max="8724" width="5.625" style="1" customWidth="1"/>
    <col min="8725" max="8725" width="7.625" style="1" customWidth="1"/>
    <col min="8726" max="8726" width="1.625" style="1" customWidth="1"/>
    <col min="8727" max="8960" width="9" style="1" customWidth="1"/>
    <col min="8961" max="8961" width="2.625" style="1" customWidth="1"/>
    <col min="8962" max="8962" width="12.625" style="1" customWidth="1"/>
    <col min="8963" max="8980" width="5.625" style="1" customWidth="1"/>
    <col min="8981" max="8981" width="7.625" style="1" customWidth="1"/>
    <col min="8982" max="8982" width="1.625" style="1" customWidth="1"/>
    <col min="8983" max="9216" width="9" style="1" customWidth="1"/>
    <col min="9217" max="9217" width="2.625" style="1" customWidth="1"/>
    <col min="9218" max="9218" width="12.625" style="1" customWidth="1"/>
    <col min="9219" max="9236" width="5.625" style="1" customWidth="1"/>
    <col min="9237" max="9237" width="7.625" style="1" customWidth="1"/>
    <col min="9238" max="9238" width="1.625" style="1" customWidth="1"/>
    <col min="9239" max="9472" width="9" style="1" customWidth="1"/>
    <col min="9473" max="9473" width="2.625" style="1" customWidth="1"/>
    <col min="9474" max="9474" width="12.625" style="1" customWidth="1"/>
    <col min="9475" max="9492" width="5.625" style="1" customWidth="1"/>
    <col min="9493" max="9493" width="7.625" style="1" customWidth="1"/>
    <col min="9494" max="9494" width="1.625" style="1" customWidth="1"/>
    <col min="9495" max="9728" width="9" style="1" customWidth="1"/>
    <col min="9729" max="9729" width="2.625" style="1" customWidth="1"/>
    <col min="9730" max="9730" width="12.625" style="1" customWidth="1"/>
    <col min="9731" max="9748" width="5.625" style="1" customWidth="1"/>
    <col min="9749" max="9749" width="7.625" style="1" customWidth="1"/>
    <col min="9750" max="9750" width="1.625" style="1" customWidth="1"/>
    <col min="9751" max="9984" width="9" style="1" customWidth="1"/>
    <col min="9985" max="9985" width="2.625" style="1" customWidth="1"/>
    <col min="9986" max="9986" width="12.625" style="1" customWidth="1"/>
    <col min="9987" max="10004" width="5.625" style="1" customWidth="1"/>
    <col min="10005" max="10005" width="7.625" style="1" customWidth="1"/>
    <col min="10006" max="10006" width="1.625" style="1" customWidth="1"/>
    <col min="10007" max="10240" width="9" style="1" customWidth="1"/>
    <col min="10241" max="10241" width="2.625" style="1" customWidth="1"/>
    <col min="10242" max="10242" width="12.625" style="1" customWidth="1"/>
    <col min="10243" max="10260" width="5.625" style="1" customWidth="1"/>
    <col min="10261" max="10261" width="7.625" style="1" customWidth="1"/>
    <col min="10262" max="10262" width="1.625" style="1" customWidth="1"/>
    <col min="10263" max="10496" width="9" style="1" customWidth="1"/>
    <col min="10497" max="10497" width="2.625" style="1" customWidth="1"/>
    <col min="10498" max="10498" width="12.625" style="1" customWidth="1"/>
    <col min="10499" max="10516" width="5.625" style="1" customWidth="1"/>
    <col min="10517" max="10517" width="7.625" style="1" customWidth="1"/>
    <col min="10518" max="10518" width="1.625" style="1" customWidth="1"/>
    <col min="10519" max="10752" width="9" style="1" customWidth="1"/>
    <col min="10753" max="10753" width="2.625" style="1" customWidth="1"/>
    <col min="10754" max="10754" width="12.625" style="1" customWidth="1"/>
    <col min="10755" max="10772" width="5.625" style="1" customWidth="1"/>
    <col min="10773" max="10773" width="7.625" style="1" customWidth="1"/>
    <col min="10774" max="10774" width="1.625" style="1" customWidth="1"/>
    <col min="10775" max="11008" width="9" style="1" customWidth="1"/>
    <col min="11009" max="11009" width="2.625" style="1" customWidth="1"/>
    <col min="11010" max="11010" width="12.625" style="1" customWidth="1"/>
    <col min="11011" max="11028" width="5.625" style="1" customWidth="1"/>
    <col min="11029" max="11029" width="7.625" style="1" customWidth="1"/>
    <col min="11030" max="11030" width="1.625" style="1" customWidth="1"/>
    <col min="11031" max="11264" width="9" style="1" customWidth="1"/>
    <col min="11265" max="11265" width="2.625" style="1" customWidth="1"/>
    <col min="11266" max="11266" width="12.625" style="1" customWidth="1"/>
    <col min="11267" max="11284" width="5.625" style="1" customWidth="1"/>
    <col min="11285" max="11285" width="7.625" style="1" customWidth="1"/>
    <col min="11286" max="11286" width="1.625" style="1" customWidth="1"/>
    <col min="11287" max="11520" width="9" style="1" customWidth="1"/>
    <col min="11521" max="11521" width="2.625" style="1" customWidth="1"/>
    <col min="11522" max="11522" width="12.625" style="1" customWidth="1"/>
    <col min="11523" max="11540" width="5.625" style="1" customWidth="1"/>
    <col min="11541" max="11541" width="7.625" style="1" customWidth="1"/>
    <col min="11542" max="11542" width="1.625" style="1" customWidth="1"/>
    <col min="11543" max="11776" width="9" style="1" customWidth="1"/>
    <col min="11777" max="11777" width="2.625" style="1" customWidth="1"/>
    <col min="11778" max="11778" width="12.625" style="1" customWidth="1"/>
    <col min="11779" max="11796" width="5.625" style="1" customWidth="1"/>
    <col min="11797" max="11797" width="7.625" style="1" customWidth="1"/>
    <col min="11798" max="11798" width="1.625" style="1" customWidth="1"/>
    <col min="11799" max="12032" width="9" style="1" customWidth="1"/>
    <col min="12033" max="12033" width="2.625" style="1" customWidth="1"/>
    <col min="12034" max="12034" width="12.625" style="1" customWidth="1"/>
    <col min="12035" max="12052" width="5.625" style="1" customWidth="1"/>
    <col min="12053" max="12053" width="7.625" style="1" customWidth="1"/>
    <col min="12054" max="12054" width="1.625" style="1" customWidth="1"/>
    <col min="12055" max="12288" width="9" style="1" customWidth="1"/>
    <col min="12289" max="12289" width="2.625" style="1" customWidth="1"/>
    <col min="12290" max="12290" width="12.625" style="1" customWidth="1"/>
    <col min="12291" max="12308" width="5.625" style="1" customWidth="1"/>
    <col min="12309" max="12309" width="7.625" style="1" customWidth="1"/>
    <col min="12310" max="12310" width="1.625" style="1" customWidth="1"/>
    <col min="12311" max="12544" width="9" style="1" customWidth="1"/>
    <col min="12545" max="12545" width="2.625" style="1" customWidth="1"/>
    <col min="12546" max="12546" width="12.625" style="1" customWidth="1"/>
    <col min="12547" max="12564" width="5.625" style="1" customWidth="1"/>
    <col min="12565" max="12565" width="7.625" style="1" customWidth="1"/>
    <col min="12566" max="12566" width="1.625" style="1" customWidth="1"/>
    <col min="12567" max="12800" width="9" style="1" customWidth="1"/>
    <col min="12801" max="12801" width="2.625" style="1" customWidth="1"/>
    <col min="12802" max="12802" width="12.625" style="1" customWidth="1"/>
    <col min="12803" max="12820" width="5.625" style="1" customWidth="1"/>
    <col min="12821" max="12821" width="7.625" style="1" customWidth="1"/>
    <col min="12822" max="12822" width="1.625" style="1" customWidth="1"/>
    <col min="12823" max="13056" width="9" style="1" customWidth="1"/>
    <col min="13057" max="13057" width="2.625" style="1" customWidth="1"/>
    <col min="13058" max="13058" width="12.625" style="1" customWidth="1"/>
    <col min="13059" max="13076" width="5.625" style="1" customWidth="1"/>
    <col min="13077" max="13077" width="7.625" style="1" customWidth="1"/>
    <col min="13078" max="13078" width="1.625" style="1" customWidth="1"/>
    <col min="13079" max="13312" width="9" style="1" customWidth="1"/>
    <col min="13313" max="13313" width="2.625" style="1" customWidth="1"/>
    <col min="13314" max="13314" width="12.625" style="1" customWidth="1"/>
    <col min="13315" max="13332" width="5.625" style="1" customWidth="1"/>
    <col min="13333" max="13333" width="7.625" style="1" customWidth="1"/>
    <col min="13334" max="13334" width="1.625" style="1" customWidth="1"/>
    <col min="13335" max="13568" width="9" style="1" customWidth="1"/>
    <col min="13569" max="13569" width="2.625" style="1" customWidth="1"/>
    <col min="13570" max="13570" width="12.625" style="1" customWidth="1"/>
    <col min="13571" max="13588" width="5.625" style="1" customWidth="1"/>
    <col min="13589" max="13589" width="7.625" style="1" customWidth="1"/>
    <col min="13590" max="13590" width="1.625" style="1" customWidth="1"/>
    <col min="13591" max="13824" width="9" style="1" customWidth="1"/>
    <col min="13825" max="13825" width="2.625" style="1" customWidth="1"/>
    <col min="13826" max="13826" width="12.625" style="1" customWidth="1"/>
    <col min="13827" max="13844" width="5.625" style="1" customWidth="1"/>
    <col min="13845" max="13845" width="7.625" style="1" customWidth="1"/>
    <col min="13846" max="13846" width="1.625" style="1" customWidth="1"/>
    <col min="13847" max="14080" width="9" style="1" customWidth="1"/>
    <col min="14081" max="14081" width="2.625" style="1" customWidth="1"/>
    <col min="14082" max="14082" width="12.625" style="1" customWidth="1"/>
    <col min="14083" max="14100" width="5.625" style="1" customWidth="1"/>
    <col min="14101" max="14101" width="7.625" style="1" customWidth="1"/>
    <col min="14102" max="14102" width="1.625" style="1" customWidth="1"/>
    <col min="14103" max="14336" width="9" style="1" customWidth="1"/>
    <col min="14337" max="14337" width="2.625" style="1" customWidth="1"/>
    <col min="14338" max="14338" width="12.625" style="1" customWidth="1"/>
    <col min="14339" max="14356" width="5.625" style="1" customWidth="1"/>
    <col min="14357" max="14357" width="7.625" style="1" customWidth="1"/>
    <col min="14358" max="14358" width="1.625" style="1" customWidth="1"/>
    <col min="14359" max="14592" width="9" style="1" customWidth="1"/>
    <col min="14593" max="14593" width="2.625" style="1" customWidth="1"/>
    <col min="14594" max="14594" width="12.625" style="1" customWidth="1"/>
    <col min="14595" max="14612" width="5.625" style="1" customWidth="1"/>
    <col min="14613" max="14613" width="7.625" style="1" customWidth="1"/>
    <col min="14614" max="14614" width="1.625" style="1" customWidth="1"/>
    <col min="14615" max="14848" width="9" style="1" customWidth="1"/>
    <col min="14849" max="14849" width="2.625" style="1" customWidth="1"/>
    <col min="14850" max="14850" width="12.625" style="1" customWidth="1"/>
    <col min="14851" max="14868" width="5.625" style="1" customWidth="1"/>
    <col min="14869" max="14869" width="7.625" style="1" customWidth="1"/>
    <col min="14870" max="14870" width="1.625" style="1" customWidth="1"/>
    <col min="14871" max="15104" width="9" style="1" customWidth="1"/>
    <col min="15105" max="15105" width="2.625" style="1" customWidth="1"/>
    <col min="15106" max="15106" width="12.625" style="1" customWidth="1"/>
    <col min="15107" max="15124" width="5.625" style="1" customWidth="1"/>
    <col min="15125" max="15125" width="7.625" style="1" customWidth="1"/>
    <col min="15126" max="15126" width="1.625" style="1" customWidth="1"/>
    <col min="15127" max="15360" width="9" style="1" customWidth="1"/>
    <col min="15361" max="15361" width="2.625" style="1" customWidth="1"/>
    <col min="15362" max="15362" width="12.625" style="1" customWidth="1"/>
    <col min="15363" max="15380" width="5.625" style="1" customWidth="1"/>
    <col min="15381" max="15381" width="7.625" style="1" customWidth="1"/>
    <col min="15382" max="15382" width="1.625" style="1" customWidth="1"/>
    <col min="15383" max="15616" width="9" style="1" customWidth="1"/>
    <col min="15617" max="15617" width="2.625" style="1" customWidth="1"/>
    <col min="15618" max="15618" width="12.625" style="1" customWidth="1"/>
    <col min="15619" max="15636" width="5.625" style="1" customWidth="1"/>
    <col min="15637" max="15637" width="7.625" style="1" customWidth="1"/>
    <col min="15638" max="15638" width="1.625" style="1" customWidth="1"/>
    <col min="15639" max="15872" width="9" style="1" customWidth="1"/>
    <col min="15873" max="15873" width="2.625" style="1" customWidth="1"/>
    <col min="15874" max="15874" width="12.625" style="1" customWidth="1"/>
    <col min="15875" max="15892" width="5.625" style="1" customWidth="1"/>
    <col min="15893" max="15893" width="7.625" style="1" customWidth="1"/>
    <col min="15894" max="15894" width="1.625" style="1" customWidth="1"/>
    <col min="15895" max="16128" width="9" style="1" customWidth="1"/>
    <col min="16129" max="16129" width="2.625" style="1" customWidth="1"/>
    <col min="16130" max="16130" width="12.625" style="1" customWidth="1"/>
    <col min="16131" max="16148" width="5.625" style="1" customWidth="1"/>
    <col min="16149" max="16149" width="7.625" style="1" customWidth="1"/>
    <col min="16150" max="16150" width="1.625" style="1" customWidth="1"/>
    <col min="16151" max="16384" width="9" style="1" customWidth="1"/>
  </cols>
  <sheetData>
    <row r="1" spans="1:22" ht="24.95" customHeight="1">
      <c r="A1" s="64" t="s">
        <v>95</v>
      </c>
    </row>
    <row r="2" spans="1:22" s="1" customFormat="1">
      <c r="A2" s="49"/>
    </row>
    <row r="3" spans="1:22" s="2" customFormat="1">
      <c r="U3" s="61" t="s">
        <v>98</v>
      </c>
      <c r="V3" s="62"/>
    </row>
    <row r="4" spans="1:22" s="2" customFormat="1" ht="110.1" customHeight="1">
      <c r="B4" s="65" t="s">
        <v>100</v>
      </c>
      <c r="C4" s="43" t="s">
        <v>103</v>
      </c>
      <c r="D4" s="43" t="s">
        <v>104</v>
      </c>
      <c r="E4" s="43" t="s">
        <v>106</v>
      </c>
      <c r="F4" s="43" t="s">
        <v>107</v>
      </c>
      <c r="G4" s="43" t="s">
        <v>108</v>
      </c>
      <c r="H4" s="43" t="s">
        <v>110</v>
      </c>
      <c r="I4" s="43" t="s">
        <v>111</v>
      </c>
      <c r="J4" s="43" t="s">
        <v>114</v>
      </c>
      <c r="K4" s="43" t="s">
        <v>115</v>
      </c>
      <c r="L4" s="43" t="s">
        <v>116</v>
      </c>
      <c r="M4" s="43" t="s">
        <v>117</v>
      </c>
      <c r="N4" s="43" t="s">
        <v>120</v>
      </c>
      <c r="O4" s="43" t="s">
        <v>96</v>
      </c>
      <c r="P4" s="43" t="s">
        <v>112</v>
      </c>
      <c r="Q4" s="43" t="s">
        <v>121</v>
      </c>
      <c r="R4" s="43" t="s">
        <v>123</v>
      </c>
      <c r="S4" s="43" t="s">
        <v>127</v>
      </c>
      <c r="T4" s="43" t="s">
        <v>130</v>
      </c>
      <c r="U4" s="43" t="s">
        <v>43</v>
      </c>
    </row>
    <row r="5" spans="1:22" s="4" customFormat="1" ht="30" customHeight="1">
      <c r="A5" s="4"/>
      <c r="B5" s="8" t="s">
        <v>7</v>
      </c>
      <c r="C5" s="66">
        <v>58</v>
      </c>
      <c r="D5" s="66">
        <v>59</v>
      </c>
      <c r="E5" s="66">
        <v>26</v>
      </c>
      <c r="F5" s="66">
        <v>40</v>
      </c>
      <c r="G5" s="67"/>
      <c r="H5" s="66">
        <v>38</v>
      </c>
      <c r="I5" s="67"/>
      <c r="J5" s="66">
        <v>56</v>
      </c>
      <c r="K5" s="66">
        <v>74</v>
      </c>
      <c r="L5" s="66">
        <v>43</v>
      </c>
      <c r="M5" s="66">
        <v>71</v>
      </c>
      <c r="N5" s="66">
        <v>66</v>
      </c>
      <c r="O5" s="66">
        <v>32</v>
      </c>
      <c r="P5" s="66">
        <v>38</v>
      </c>
      <c r="Q5" s="66">
        <v>79</v>
      </c>
      <c r="R5" s="67"/>
      <c r="S5" s="66">
        <v>30</v>
      </c>
      <c r="T5" s="66">
        <v>51</v>
      </c>
      <c r="U5" s="66">
        <v>761</v>
      </c>
      <c r="V5" s="4"/>
    </row>
    <row r="6" spans="1:22" s="4" customFormat="1" ht="30" customHeight="1">
      <c r="A6" s="4"/>
      <c r="B6" s="8" t="s">
        <v>15</v>
      </c>
      <c r="C6" s="66">
        <v>58</v>
      </c>
      <c r="D6" s="66">
        <v>49</v>
      </c>
      <c r="E6" s="66">
        <v>25</v>
      </c>
      <c r="F6" s="66">
        <v>49</v>
      </c>
      <c r="G6" s="67"/>
      <c r="H6" s="66">
        <v>51</v>
      </c>
      <c r="I6" s="67"/>
      <c r="J6" s="66">
        <v>41</v>
      </c>
      <c r="K6" s="66">
        <v>85</v>
      </c>
      <c r="L6" s="66">
        <v>45</v>
      </c>
      <c r="M6" s="66">
        <v>67</v>
      </c>
      <c r="N6" s="66">
        <v>59</v>
      </c>
      <c r="O6" s="66">
        <v>37</v>
      </c>
      <c r="P6" s="66">
        <v>37</v>
      </c>
      <c r="Q6" s="66">
        <v>90</v>
      </c>
      <c r="R6" s="67"/>
      <c r="S6" s="66">
        <v>32</v>
      </c>
      <c r="T6" s="66">
        <v>43</v>
      </c>
      <c r="U6" s="66">
        <v>768</v>
      </c>
      <c r="V6" s="4"/>
    </row>
    <row r="7" spans="1:22" s="4" customFormat="1" ht="30" customHeight="1">
      <c r="A7" s="4"/>
      <c r="B7" s="8" t="s">
        <v>19</v>
      </c>
      <c r="C7" s="66">
        <v>67</v>
      </c>
      <c r="D7" s="66">
        <v>46</v>
      </c>
      <c r="E7" s="66">
        <v>16</v>
      </c>
      <c r="F7" s="66">
        <v>73</v>
      </c>
      <c r="G7" s="67"/>
      <c r="H7" s="66">
        <v>78</v>
      </c>
      <c r="I7" s="67"/>
      <c r="J7" s="66">
        <v>63</v>
      </c>
      <c r="K7" s="66">
        <v>81</v>
      </c>
      <c r="L7" s="66">
        <v>45</v>
      </c>
      <c r="M7" s="66">
        <v>70</v>
      </c>
      <c r="N7" s="66">
        <v>63</v>
      </c>
      <c r="O7" s="66">
        <v>31</v>
      </c>
      <c r="P7" s="66">
        <v>35</v>
      </c>
      <c r="Q7" s="66">
        <v>87</v>
      </c>
      <c r="R7" s="67"/>
      <c r="S7" s="66">
        <v>29</v>
      </c>
      <c r="T7" s="66">
        <v>41</v>
      </c>
      <c r="U7" s="66">
        <v>825</v>
      </c>
      <c r="V7" s="4"/>
    </row>
    <row r="8" spans="1:22" s="4" customFormat="1" ht="30" customHeight="1">
      <c r="A8" s="4"/>
      <c r="B8" s="8" t="s">
        <v>26</v>
      </c>
      <c r="C8" s="66">
        <v>79</v>
      </c>
      <c r="D8" s="66">
        <v>47</v>
      </c>
      <c r="E8" s="66">
        <v>18</v>
      </c>
      <c r="F8" s="66">
        <v>72</v>
      </c>
      <c r="G8" s="67"/>
      <c r="H8" s="66">
        <v>97</v>
      </c>
      <c r="I8" s="67"/>
      <c r="J8" s="66">
        <v>62</v>
      </c>
      <c r="K8" s="66">
        <v>78</v>
      </c>
      <c r="L8" s="66">
        <v>47</v>
      </c>
      <c r="M8" s="66">
        <v>85</v>
      </c>
      <c r="N8" s="66">
        <v>64</v>
      </c>
      <c r="O8" s="66">
        <v>29</v>
      </c>
      <c r="P8" s="66">
        <v>39</v>
      </c>
      <c r="Q8" s="66">
        <v>51</v>
      </c>
      <c r="R8" s="66">
        <v>32</v>
      </c>
      <c r="S8" s="66">
        <v>28</v>
      </c>
      <c r="T8" s="66">
        <v>43</v>
      </c>
      <c r="U8" s="66">
        <v>871</v>
      </c>
      <c r="V8" s="4"/>
    </row>
    <row r="9" spans="1:22" s="4" customFormat="1" ht="30" customHeight="1">
      <c r="A9" s="4"/>
      <c r="B9" s="8" t="s">
        <v>22</v>
      </c>
      <c r="C9" s="66">
        <v>90</v>
      </c>
      <c r="D9" s="66">
        <v>56</v>
      </c>
      <c r="E9" s="66">
        <v>21</v>
      </c>
      <c r="F9" s="66">
        <v>58</v>
      </c>
      <c r="G9" s="66">
        <v>37</v>
      </c>
      <c r="H9" s="66">
        <v>71</v>
      </c>
      <c r="I9" s="66">
        <v>37</v>
      </c>
      <c r="J9" s="66">
        <v>73</v>
      </c>
      <c r="K9" s="66">
        <v>90</v>
      </c>
      <c r="L9" s="66">
        <v>36</v>
      </c>
      <c r="M9" s="66">
        <v>85</v>
      </c>
      <c r="N9" s="66">
        <v>57</v>
      </c>
      <c r="O9" s="66">
        <v>40</v>
      </c>
      <c r="P9" s="66">
        <v>47</v>
      </c>
      <c r="Q9" s="66">
        <v>53</v>
      </c>
      <c r="R9" s="66">
        <v>39</v>
      </c>
      <c r="S9" s="66">
        <v>25</v>
      </c>
      <c r="T9" s="66">
        <v>41</v>
      </c>
      <c r="U9" s="66">
        <f>SUM(C9:T9)</f>
        <v>956</v>
      </c>
      <c r="V9" s="4"/>
    </row>
    <row r="10" spans="1:22" s="4" customFormat="1" ht="30" customHeight="1">
      <c r="A10" s="4"/>
      <c r="B10" s="8" t="s">
        <v>131</v>
      </c>
      <c r="C10" s="66">
        <v>107</v>
      </c>
      <c r="D10" s="66">
        <v>67</v>
      </c>
      <c r="E10" s="66">
        <v>35</v>
      </c>
      <c r="F10" s="66">
        <v>55</v>
      </c>
      <c r="G10" s="66">
        <v>30</v>
      </c>
      <c r="H10" s="66">
        <v>72</v>
      </c>
      <c r="I10" s="66">
        <v>43</v>
      </c>
      <c r="J10" s="66">
        <v>84</v>
      </c>
      <c r="K10" s="66">
        <v>77</v>
      </c>
      <c r="L10" s="66">
        <v>38</v>
      </c>
      <c r="M10" s="66">
        <v>91</v>
      </c>
      <c r="N10" s="66">
        <v>75</v>
      </c>
      <c r="O10" s="66">
        <v>42</v>
      </c>
      <c r="P10" s="66">
        <v>50</v>
      </c>
      <c r="Q10" s="66">
        <v>67</v>
      </c>
      <c r="R10" s="66">
        <v>44</v>
      </c>
      <c r="S10" s="66">
        <v>33</v>
      </c>
      <c r="T10" s="66">
        <v>47</v>
      </c>
      <c r="U10" s="66">
        <f>SUM(C10:T10)</f>
        <v>1057</v>
      </c>
      <c r="V10" s="4"/>
    </row>
    <row r="11" spans="1:22" s="4" customFormat="1" ht="30" customHeight="1">
      <c r="A11" s="4"/>
      <c r="B11" s="8" t="s">
        <v>132</v>
      </c>
      <c r="C11" s="66">
        <v>88</v>
      </c>
      <c r="D11" s="66">
        <v>76</v>
      </c>
      <c r="E11" s="66">
        <v>38</v>
      </c>
      <c r="F11" s="66">
        <v>57</v>
      </c>
      <c r="G11" s="66">
        <v>33</v>
      </c>
      <c r="H11" s="66">
        <v>84</v>
      </c>
      <c r="I11" s="66">
        <v>48</v>
      </c>
      <c r="J11" s="66">
        <v>99</v>
      </c>
      <c r="K11" s="66">
        <v>82</v>
      </c>
      <c r="L11" s="66">
        <v>41</v>
      </c>
      <c r="M11" s="66">
        <v>101</v>
      </c>
      <c r="N11" s="66">
        <v>86</v>
      </c>
      <c r="O11" s="66">
        <v>51</v>
      </c>
      <c r="P11" s="66">
        <v>60</v>
      </c>
      <c r="Q11" s="66">
        <v>70</v>
      </c>
      <c r="R11" s="66">
        <v>49</v>
      </c>
      <c r="S11" s="66">
        <v>44</v>
      </c>
      <c r="T11" s="66">
        <v>49</v>
      </c>
      <c r="U11" s="66">
        <f>SUM(C11:T11)</f>
        <v>1156</v>
      </c>
      <c r="V11" s="4"/>
    </row>
    <row r="12" spans="1:22" s="4" customFormat="1" ht="30" customHeight="1">
      <c r="A12" s="4"/>
      <c r="B12" s="8" t="s">
        <v>52</v>
      </c>
      <c r="C12" s="66">
        <v>82</v>
      </c>
      <c r="D12" s="66">
        <v>69</v>
      </c>
      <c r="E12" s="66">
        <v>34</v>
      </c>
      <c r="F12" s="66">
        <v>48</v>
      </c>
      <c r="G12" s="66">
        <v>29</v>
      </c>
      <c r="H12" s="66">
        <v>82</v>
      </c>
      <c r="I12" s="66">
        <v>42</v>
      </c>
      <c r="J12" s="66">
        <v>81</v>
      </c>
      <c r="K12" s="66">
        <v>82</v>
      </c>
      <c r="L12" s="66">
        <v>30</v>
      </c>
      <c r="M12" s="66">
        <v>90</v>
      </c>
      <c r="N12" s="66">
        <v>71</v>
      </c>
      <c r="O12" s="66">
        <v>44</v>
      </c>
      <c r="P12" s="66">
        <v>62</v>
      </c>
      <c r="Q12" s="66">
        <v>65</v>
      </c>
      <c r="R12" s="66">
        <v>43</v>
      </c>
      <c r="S12" s="66">
        <v>46</v>
      </c>
      <c r="T12" s="66">
        <v>53</v>
      </c>
      <c r="U12" s="66">
        <v>1053</v>
      </c>
      <c r="V12" s="4"/>
    </row>
    <row r="13" spans="1:22" s="4" customFormat="1" ht="30" customHeight="1">
      <c r="A13" s="4"/>
      <c r="B13" s="8" t="s">
        <v>390</v>
      </c>
      <c r="C13" s="66">
        <v>76</v>
      </c>
      <c r="D13" s="66">
        <v>60</v>
      </c>
      <c r="E13" s="66">
        <v>32</v>
      </c>
      <c r="F13" s="66">
        <v>70</v>
      </c>
      <c r="G13" s="67"/>
      <c r="H13" s="66">
        <v>69</v>
      </c>
      <c r="I13" s="66">
        <v>43</v>
      </c>
      <c r="J13" s="66">
        <v>77</v>
      </c>
      <c r="K13" s="66">
        <v>81</v>
      </c>
      <c r="L13" s="66">
        <v>37</v>
      </c>
      <c r="M13" s="66">
        <v>92</v>
      </c>
      <c r="N13" s="66">
        <v>85</v>
      </c>
      <c r="O13" s="66">
        <v>45</v>
      </c>
      <c r="P13" s="66">
        <v>60</v>
      </c>
      <c r="Q13" s="66">
        <v>70</v>
      </c>
      <c r="R13" s="66">
        <v>38</v>
      </c>
      <c r="S13" s="66">
        <v>40</v>
      </c>
      <c r="T13" s="66">
        <v>54</v>
      </c>
      <c r="U13" s="66">
        <f>SUM(C13:T13)</f>
        <v>1029</v>
      </c>
      <c r="V13" s="4"/>
    </row>
    <row r="14" spans="1:22" s="4" customFormat="1" ht="30" customHeight="1">
      <c r="A14" s="4"/>
      <c r="B14" s="8" t="s">
        <v>404</v>
      </c>
      <c r="C14" s="66">
        <v>88</v>
      </c>
      <c r="D14" s="66">
        <v>60</v>
      </c>
      <c r="E14" s="66">
        <v>28</v>
      </c>
      <c r="F14" s="66">
        <v>58</v>
      </c>
      <c r="G14" s="66">
        <v>31</v>
      </c>
      <c r="H14" s="66">
        <v>57</v>
      </c>
      <c r="I14" s="66">
        <v>42</v>
      </c>
      <c r="J14" s="66">
        <v>77</v>
      </c>
      <c r="K14" s="66">
        <v>91</v>
      </c>
      <c r="L14" s="66">
        <v>38</v>
      </c>
      <c r="M14" s="66">
        <v>93</v>
      </c>
      <c r="N14" s="66">
        <v>103</v>
      </c>
      <c r="O14" s="66">
        <v>45</v>
      </c>
      <c r="P14" s="66">
        <v>50</v>
      </c>
      <c r="Q14" s="66">
        <v>61</v>
      </c>
      <c r="R14" s="66">
        <v>38</v>
      </c>
      <c r="S14" s="66">
        <v>48</v>
      </c>
      <c r="T14" s="66">
        <v>49</v>
      </c>
      <c r="U14" s="66">
        <v>1057</v>
      </c>
      <c r="V14" s="4"/>
    </row>
    <row r="15" spans="1:22" s="4" customFormat="1" ht="30" customHeight="1">
      <c r="A15" s="4"/>
      <c r="B15" s="8" t="s">
        <v>17</v>
      </c>
      <c r="C15" s="66">
        <v>94</v>
      </c>
      <c r="D15" s="66">
        <v>69</v>
      </c>
      <c r="E15" s="66">
        <v>29</v>
      </c>
      <c r="F15" s="66">
        <v>62</v>
      </c>
      <c r="G15" s="66">
        <v>27</v>
      </c>
      <c r="H15" s="66">
        <v>65</v>
      </c>
      <c r="I15" s="66">
        <v>42</v>
      </c>
      <c r="J15" s="66">
        <v>85</v>
      </c>
      <c r="K15" s="66">
        <v>84</v>
      </c>
      <c r="L15" s="66">
        <v>40</v>
      </c>
      <c r="M15" s="66">
        <v>108</v>
      </c>
      <c r="N15" s="66">
        <v>121</v>
      </c>
      <c r="O15" s="66">
        <v>42</v>
      </c>
      <c r="P15" s="66">
        <v>67</v>
      </c>
      <c r="Q15" s="66">
        <v>88</v>
      </c>
      <c r="R15" s="66"/>
      <c r="S15" s="66">
        <v>61</v>
      </c>
      <c r="T15" s="66">
        <v>51</v>
      </c>
      <c r="U15" s="66">
        <f>SUM(C15:T15)</f>
        <v>1135</v>
      </c>
      <c r="V15" s="4"/>
    </row>
    <row r="16" spans="1:22" s="4" customFormat="1" ht="30" customHeight="1">
      <c r="A16" s="4"/>
      <c r="B16" s="8" t="s">
        <v>128</v>
      </c>
      <c r="C16" s="66">
        <v>100</v>
      </c>
      <c r="D16" s="66">
        <v>91</v>
      </c>
      <c r="E16" s="66">
        <v>32</v>
      </c>
      <c r="F16" s="66">
        <v>62</v>
      </c>
      <c r="G16" s="66">
        <v>35</v>
      </c>
      <c r="H16" s="66">
        <v>83</v>
      </c>
      <c r="I16" s="66">
        <v>45</v>
      </c>
      <c r="J16" s="66">
        <v>96</v>
      </c>
      <c r="K16" s="66">
        <v>108</v>
      </c>
      <c r="L16" s="66">
        <v>33</v>
      </c>
      <c r="M16" s="66">
        <v>108</v>
      </c>
      <c r="N16" s="66">
        <v>125</v>
      </c>
      <c r="O16" s="66">
        <v>41</v>
      </c>
      <c r="P16" s="66">
        <v>83</v>
      </c>
      <c r="Q16" s="66">
        <v>54</v>
      </c>
      <c r="R16" s="66">
        <v>29</v>
      </c>
      <c r="S16" s="66">
        <v>76</v>
      </c>
      <c r="T16" s="66">
        <v>33</v>
      </c>
      <c r="U16" s="66">
        <f>SUM(C16:T16)</f>
        <v>1234</v>
      </c>
      <c r="V16" s="4"/>
    </row>
    <row r="17" spans="1:22" s="4" customFormat="1" ht="30" customHeight="1">
      <c r="A17" s="4"/>
      <c r="B17" s="8" t="s">
        <v>229</v>
      </c>
      <c r="C17" s="66">
        <v>105</v>
      </c>
      <c r="D17" s="66">
        <v>96</v>
      </c>
      <c r="E17" s="66">
        <v>40</v>
      </c>
      <c r="F17" s="66">
        <v>86</v>
      </c>
      <c r="G17" s="66">
        <v>0</v>
      </c>
      <c r="H17" s="66">
        <v>74</v>
      </c>
      <c r="I17" s="66">
        <v>43</v>
      </c>
      <c r="J17" s="66">
        <v>102</v>
      </c>
      <c r="K17" s="66">
        <v>126</v>
      </c>
      <c r="L17" s="66">
        <v>34</v>
      </c>
      <c r="M17" s="66">
        <v>109</v>
      </c>
      <c r="N17" s="66">
        <v>141</v>
      </c>
      <c r="O17" s="66">
        <v>37</v>
      </c>
      <c r="P17" s="66">
        <v>65</v>
      </c>
      <c r="Q17" s="66">
        <v>78</v>
      </c>
      <c r="R17" s="66">
        <v>0</v>
      </c>
      <c r="S17" s="66">
        <v>81</v>
      </c>
      <c r="T17" s="66">
        <v>26</v>
      </c>
      <c r="U17" s="66">
        <f>SUM(C17:T17)</f>
        <v>1243</v>
      </c>
      <c r="V17" s="4"/>
    </row>
    <row r="18" spans="1:22" s="2" customFormat="1"/>
    <row r="19" spans="1:22" s="2" customFormat="1"/>
    <row r="20" spans="1:22" s="2" customFormat="1"/>
    <row r="21" spans="1:22" s="2" customFormat="1"/>
    <row r="22" spans="1:22" s="2" customFormat="1"/>
    <row r="23" spans="1:22" s="2" customFormat="1"/>
    <row r="24" spans="1:22" s="2" customFormat="1"/>
  </sheetData>
  <customSheetViews>
    <customSheetView guid="{96B612BC-8806-E444-88B1-4DCF179A7E6B}" showPageBreaks="1" fitToPage="1" view="pageBreakPreview" topLeftCell="A5">
      <selection activeCell="X14" sqref="X14"/>
      <pageMargins left="0.7" right="0.7" top="0.75" bottom="0.75" header="0.3" footer="0.3"/>
      <pageSetup paperSize="9" orientation="landscape" r:id="rId1"/>
    </customSheetView>
    <customSheetView guid="{B4467869-544B-F34B-8EAA-E7B763936B8A}" showPageBreaks="1" fitToPage="1" view="pageBreakPreview" topLeftCell="A5">
      <selection activeCell="X14" sqref="X14"/>
      <pageMargins left="0.7" right="0.7" top="0.75" bottom="0.75" header="0.3" footer="0.3"/>
      <pageSetup paperSize="9" orientation="landscape" r:id="rId2"/>
    </customSheetView>
    <customSheetView guid="{0116BDBE-C64C-CA4E-A373-1515DB40E62B}" showPageBreaks="1" fitToPage="1" view="pageBreakPreview" topLeftCell="A15">
      <selection activeCell="M20" sqref="M20"/>
      <pageMargins left="0.7" right="0.7" top="0.75" bottom="0.75" header="0.3" footer="0.3"/>
      <pageSetup paperSize="9" orientation="landscape" r:id="rId3"/>
    </customSheetView>
    <customSheetView guid="{A4EF9216-9E19-9545-97B0-FE2A34D0F987}" fitToPage="1" view="pageBreakPreview" topLeftCell="A15">
      <selection activeCell="M20" sqref="M20"/>
      <pageMargins left="0.7" right="0.7" top="0.75" bottom="0.75" header="0.3" footer="0.3"/>
      <pageSetup paperSize="9" orientation="landscape" r:id="rId4"/>
    </customSheetView>
    <customSheetView guid="{A5BCBE8B-D631-DC4D-AC12-4A7C26D032E3}" fitToPage="1" view="pageBreakPreview" topLeftCell="A15">
      <selection activeCell="M20" sqref="M20"/>
      <pageMargins left="0.7" right="0.7" top="0.75" bottom="0.75" header="0.3" footer="0.3"/>
      <pageSetup paperSize="9" orientation="landscape" r:id="rId5"/>
    </customSheetView>
    <customSheetView guid="{B0DB08DD-A51A-7B4D-90C7-D6001A363E20}" fitToPage="1" view="pageBreakPreview" topLeftCell="A15">
      <selection activeCell="M20" sqref="M20"/>
      <pageMargins left="0.7" right="0.7" top="0.75" bottom="0.75" header="0.3" footer="0.3"/>
      <pageSetup paperSize="9" orientation="landscape" r:id="rId6"/>
    </customSheetView>
    <customSheetView guid="{3921EBAD-0C40-4043-BD12-92945C85681F}" fitToPage="1" view="pageBreakPreview" topLeftCell="A15">
      <selection activeCell="M20" sqref="M20"/>
      <pageMargins left="0.7" right="0.7" top="0.75" bottom="0.75" header="0.3" footer="0.3"/>
      <pageSetup paperSize="9" orientation="landscape" r:id="rId7"/>
    </customSheetView>
    <customSheetView guid="{010BA514-F8E5-F44B-9408-73D0BAF03220}" fitToPage="1" view="pageBreakPreview" topLeftCell="A10">
      <selection activeCell="M20" sqref="M20"/>
      <pageMargins left="0.7" right="0.7" top="0.75" bottom="0.75" header="0.3" footer="0.3"/>
      <pageSetup paperSize="9" orientation="landscape" r:id="rId8"/>
    </customSheetView>
    <customSheetView guid="{4B7C6462-01AD-C24A-BE5A-370058683597}" fitToPage="1" view="pageBreakPreview" topLeftCell="A12">
      <selection activeCell="U20" sqref="U20"/>
      <pageMargins left="0.7" right="0.7" top="0.75" bottom="0.75" header="0.3" footer="0.3"/>
      <pageSetup paperSize="9" orientation="landscape" r:id="rId9"/>
    </customSheetView>
    <customSheetView guid="{BED36000-7DE8-C64D-9753-50381AC4E376}" showPageBreaks="1" fitToPage="1" view="pageBreakPreview" topLeftCell="A12">
      <selection activeCell="U20" sqref="U20"/>
      <pageMargins left="0.7" right="0.7" top="0.75" bottom="0.75" header="0.3" footer="0.3"/>
      <pageSetup paperSize="9" orientation="landscape" r:id="rId10"/>
    </customSheetView>
    <customSheetView guid="{EDCFDF64-6C70-AA4F-8600-46A2DC214C55}" fitToPage="1" view="pageBreakPreview" topLeftCell="A12">
      <selection activeCell="U20" sqref="U20"/>
      <pageMargins left="0.7" right="0.7" top="0.75" bottom="0.75" header="0.3" footer="0.3"/>
      <pageSetup paperSize="9" orientation="landscape" r:id="rId11"/>
    </customSheetView>
    <customSheetView guid="{1E50F6C9-5C17-0441-AFE8-085841FC9038}" showPageBreaks="1" fitToPage="1" view="pageBreakPreview" topLeftCell="A15">
      <selection activeCell="M20" sqref="M20"/>
      <pageMargins left="0.7" right="0.7" top="0.75" bottom="0.75" header="0.3" footer="0.3"/>
      <pageSetup paperSize="9" orientation="landscape" r:id="rId12"/>
    </customSheetView>
    <customSheetView guid="{68BA17B9-516F-7340-B926-33A1D6C8EC6E}" fitToPage="1" view="pageBreakPreview" topLeftCell="A15">
      <selection activeCell="M20" sqref="M20"/>
      <pageMargins left="0.7" right="0.7" top="0.75" bottom="0.75" header="0.3" footer="0.3"/>
      <pageSetup paperSize="9" orientation="landscape" r:id="rId13"/>
    </customSheetView>
    <customSheetView guid="{6215127C-1D1E-3A4D-A947-13022DFEFE8A}" showPageBreaks="1" fitToPage="1" view="pageBreakPreview" topLeftCell="A8">
      <selection activeCell="M20" sqref="M20"/>
      <pageMargins left="0.7" right="0.7" top="0.75" bottom="0.75" header="0.3" footer="0.3"/>
      <pageSetup paperSize="9" orientation="landscape" r:id="rId14"/>
    </customSheetView>
    <customSheetView guid="{962BC72F-66F5-194B-A345-86E7D742C92C}" showPageBreaks="1" fitToPage="1" view="pageBreakPreview" topLeftCell="C14">
      <selection activeCell="R27" sqref="R27"/>
      <pageMargins left="0.7" right="0.7" top="0.75" bottom="0.75" header="0.3" footer="0.3"/>
      <pageSetup paperSize="9" orientation="landscape" r:id="rId15"/>
    </customSheetView>
    <customSheetView guid="{735208AB-3557-B847-80E8-E799B4E2B870}" fitToPage="1" view="pageBreakPreview" topLeftCell="A8">
      <selection activeCell="M20" sqref="M20"/>
      <pageMargins left="0.7" right="0.7" top="0.75" bottom="0.75" header="0.3" footer="0.3"/>
      <pageSetup paperSize="9" orientation="landscape" r:id="rId16"/>
    </customSheetView>
    <customSheetView guid="{8E6A6611-11AB-764B-8BD1-FAD2BA1D0124}" fitToPage="1" view="pageBreakPreview" topLeftCell="A8">
      <selection activeCell="M20" sqref="M20"/>
      <pageMargins left="0.7" right="0.7" top="0.75" bottom="0.75" header="0.3" footer="0.3"/>
      <pageSetup paperSize="9" orientation="landscape" r:id="rId17"/>
    </customSheetView>
    <customSheetView guid="{FDC56B3F-AA0D-EC42-BCB9-5304CA97DB50}" fitToPage="1" view="pageBreakPreview" topLeftCell="A12">
      <selection activeCell="U20" sqref="U20"/>
      <pageMargins left="0.7" right="0.7" top="0.75" bottom="0.75" header="0.3" footer="0.3"/>
      <pageSetup paperSize="9" orientation="landscape" r:id="rId18"/>
    </customSheetView>
    <customSheetView guid="{DBC3C8D2-A4DE-0E47-93C6-778332A94AA0}" fitToPage="1" view="pageBreakPreview" topLeftCell="A12">
      <selection activeCell="U20" sqref="U20"/>
      <pageMargins left="0.7" right="0.7" top="0.75" bottom="0.75" header="0.3" footer="0.3"/>
      <pageSetup paperSize="9" orientation="landscape" r:id="rId19"/>
    </customSheetView>
    <customSheetView guid="{62034473-0D23-6445-BA68-8B98B56D2740}" showPageBreaks="1" fitToPage="1" view="pageBreakPreview" topLeftCell="A8">
      <selection activeCell="M20" sqref="M20"/>
      <pageMargins left="0.7" right="0.7" top="0.75" bottom="0.75" header="0.3" footer="0.3"/>
      <pageSetup paperSize="9" orientation="landscape" r:id="rId20"/>
    </customSheetView>
    <customSheetView guid="{4E2FE851-0210-CB4B-AFD2-F74D01C675E1}" fitToPage="1" view="pageBreakPreview" topLeftCell="B8">
      <selection activeCell="B17" sqref="B17:U17"/>
      <pageMargins left="0.7" right="0.7" top="0.75" bottom="0.75" header="0.3" footer="0.3"/>
      <pageSetup paperSize="9" orientation="landscape" r:id="rId21"/>
    </customSheetView>
  </customSheetViews>
  <phoneticPr fontId="30"/>
  <pageMargins left="0.7" right="0.7" top="0.75" bottom="0.75" header="0.3" footer="0.3"/>
  <pageSetup paperSize="9" scale="93" fitToWidth="1" fitToHeight="1" orientation="landscape" usePrinterDefaults="1"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M30"/>
  <sheetViews>
    <sheetView view="pageBreakPreview" topLeftCell="B1" zoomScaleSheetLayoutView="100" workbookViewId="0">
      <selection activeCell="B17" sqref="B17"/>
    </sheetView>
  </sheetViews>
  <sheetFormatPr defaultColWidth="11" defaultRowHeight="16.2"/>
  <cols>
    <col min="1" max="1" width="3.375" style="68" customWidth="1"/>
    <col min="2" max="2" width="15.625" style="68" customWidth="1"/>
    <col min="3" max="3" width="12.375" style="68" customWidth="1"/>
    <col min="4" max="4" width="10.875" style="68" customWidth="1"/>
    <col min="5" max="5" width="12.25" style="68" customWidth="1"/>
    <col min="6" max="7" width="13.625" style="68" customWidth="1"/>
    <col min="8" max="10" width="12.625" style="68" customWidth="1"/>
    <col min="11" max="11" width="1.625" style="68" customWidth="1"/>
    <col min="12" max="12" width="12.125" style="68" customWidth="1"/>
    <col min="13" max="13" width="20.875" style="68" customWidth="1"/>
    <col min="14" max="256" width="11" style="68"/>
    <col min="257" max="257" width="3.375" style="68" customWidth="1"/>
    <col min="258" max="258" width="11.625" style="68" bestFit="1" customWidth="1"/>
    <col min="259" max="259" width="12.375" style="68" customWidth="1"/>
    <col min="260" max="260" width="10.875" style="68" customWidth="1"/>
    <col min="261" max="261" width="12.25" style="68" customWidth="1"/>
    <col min="262" max="263" width="13.625" style="68" customWidth="1"/>
    <col min="264" max="266" width="12.625" style="68" customWidth="1"/>
    <col min="267" max="267" width="1.625" style="68" customWidth="1"/>
    <col min="268" max="268" width="12.125" style="68" customWidth="1"/>
    <col min="269" max="269" width="20.875" style="68" customWidth="1"/>
    <col min="270" max="512" width="11" style="68"/>
    <col min="513" max="513" width="3.375" style="68" customWidth="1"/>
    <col min="514" max="514" width="11.625" style="68" bestFit="1" customWidth="1"/>
    <col min="515" max="515" width="12.375" style="68" customWidth="1"/>
    <col min="516" max="516" width="10.875" style="68" customWidth="1"/>
    <col min="517" max="517" width="12.25" style="68" customWidth="1"/>
    <col min="518" max="519" width="13.625" style="68" customWidth="1"/>
    <col min="520" max="522" width="12.625" style="68" customWidth="1"/>
    <col min="523" max="523" width="1.625" style="68" customWidth="1"/>
    <col min="524" max="524" width="12.125" style="68" customWidth="1"/>
    <col min="525" max="525" width="20.875" style="68" customWidth="1"/>
    <col min="526" max="768" width="11" style="68"/>
    <col min="769" max="769" width="3.375" style="68" customWidth="1"/>
    <col min="770" max="770" width="11.625" style="68" bestFit="1" customWidth="1"/>
    <col min="771" max="771" width="12.375" style="68" customWidth="1"/>
    <col min="772" max="772" width="10.875" style="68" customWidth="1"/>
    <col min="773" max="773" width="12.25" style="68" customWidth="1"/>
    <col min="774" max="775" width="13.625" style="68" customWidth="1"/>
    <col min="776" max="778" width="12.625" style="68" customWidth="1"/>
    <col min="779" max="779" width="1.625" style="68" customWidth="1"/>
    <col min="780" max="780" width="12.125" style="68" customWidth="1"/>
    <col min="781" max="781" width="20.875" style="68" customWidth="1"/>
    <col min="782" max="1024" width="11" style="68"/>
    <col min="1025" max="1025" width="3.375" style="68" customWidth="1"/>
    <col min="1026" max="1026" width="11.625" style="68" bestFit="1" customWidth="1"/>
    <col min="1027" max="1027" width="12.375" style="68" customWidth="1"/>
    <col min="1028" max="1028" width="10.875" style="68" customWidth="1"/>
    <col min="1029" max="1029" width="12.25" style="68" customWidth="1"/>
    <col min="1030" max="1031" width="13.625" style="68" customWidth="1"/>
    <col min="1032" max="1034" width="12.625" style="68" customWidth="1"/>
    <col min="1035" max="1035" width="1.625" style="68" customWidth="1"/>
    <col min="1036" max="1036" width="12.125" style="68" customWidth="1"/>
    <col min="1037" max="1037" width="20.875" style="68" customWidth="1"/>
    <col min="1038" max="1280" width="11" style="68"/>
    <col min="1281" max="1281" width="3.375" style="68" customWidth="1"/>
    <col min="1282" max="1282" width="11.625" style="68" bestFit="1" customWidth="1"/>
    <col min="1283" max="1283" width="12.375" style="68" customWidth="1"/>
    <col min="1284" max="1284" width="10.875" style="68" customWidth="1"/>
    <col min="1285" max="1285" width="12.25" style="68" customWidth="1"/>
    <col min="1286" max="1287" width="13.625" style="68" customWidth="1"/>
    <col min="1288" max="1290" width="12.625" style="68" customWidth="1"/>
    <col min="1291" max="1291" width="1.625" style="68" customWidth="1"/>
    <col min="1292" max="1292" width="12.125" style="68" customWidth="1"/>
    <col min="1293" max="1293" width="20.875" style="68" customWidth="1"/>
    <col min="1294" max="1536" width="11" style="68"/>
    <col min="1537" max="1537" width="3.375" style="68" customWidth="1"/>
    <col min="1538" max="1538" width="11.625" style="68" bestFit="1" customWidth="1"/>
    <col min="1539" max="1539" width="12.375" style="68" customWidth="1"/>
    <col min="1540" max="1540" width="10.875" style="68" customWidth="1"/>
    <col min="1541" max="1541" width="12.25" style="68" customWidth="1"/>
    <col min="1542" max="1543" width="13.625" style="68" customWidth="1"/>
    <col min="1544" max="1546" width="12.625" style="68" customWidth="1"/>
    <col min="1547" max="1547" width="1.625" style="68" customWidth="1"/>
    <col min="1548" max="1548" width="12.125" style="68" customWidth="1"/>
    <col min="1549" max="1549" width="20.875" style="68" customWidth="1"/>
    <col min="1550" max="1792" width="11" style="68"/>
    <col min="1793" max="1793" width="3.375" style="68" customWidth="1"/>
    <col min="1794" max="1794" width="11.625" style="68" bestFit="1" customWidth="1"/>
    <col min="1795" max="1795" width="12.375" style="68" customWidth="1"/>
    <col min="1796" max="1796" width="10.875" style="68" customWidth="1"/>
    <col min="1797" max="1797" width="12.25" style="68" customWidth="1"/>
    <col min="1798" max="1799" width="13.625" style="68" customWidth="1"/>
    <col min="1800" max="1802" width="12.625" style="68" customWidth="1"/>
    <col min="1803" max="1803" width="1.625" style="68" customWidth="1"/>
    <col min="1804" max="1804" width="12.125" style="68" customWidth="1"/>
    <col min="1805" max="1805" width="20.875" style="68" customWidth="1"/>
    <col min="1806" max="2048" width="11" style="68"/>
    <col min="2049" max="2049" width="3.375" style="68" customWidth="1"/>
    <col min="2050" max="2050" width="11.625" style="68" bestFit="1" customWidth="1"/>
    <col min="2051" max="2051" width="12.375" style="68" customWidth="1"/>
    <col min="2052" max="2052" width="10.875" style="68" customWidth="1"/>
    <col min="2053" max="2053" width="12.25" style="68" customWidth="1"/>
    <col min="2054" max="2055" width="13.625" style="68" customWidth="1"/>
    <col min="2056" max="2058" width="12.625" style="68" customWidth="1"/>
    <col min="2059" max="2059" width="1.625" style="68" customWidth="1"/>
    <col min="2060" max="2060" width="12.125" style="68" customWidth="1"/>
    <col min="2061" max="2061" width="20.875" style="68" customWidth="1"/>
    <col min="2062" max="2304" width="11" style="68"/>
    <col min="2305" max="2305" width="3.375" style="68" customWidth="1"/>
    <col min="2306" max="2306" width="11.625" style="68" bestFit="1" customWidth="1"/>
    <col min="2307" max="2307" width="12.375" style="68" customWidth="1"/>
    <col min="2308" max="2308" width="10.875" style="68" customWidth="1"/>
    <col min="2309" max="2309" width="12.25" style="68" customWidth="1"/>
    <col min="2310" max="2311" width="13.625" style="68" customWidth="1"/>
    <col min="2312" max="2314" width="12.625" style="68" customWidth="1"/>
    <col min="2315" max="2315" width="1.625" style="68" customWidth="1"/>
    <col min="2316" max="2316" width="12.125" style="68" customWidth="1"/>
    <col min="2317" max="2317" width="20.875" style="68" customWidth="1"/>
    <col min="2318" max="2560" width="11" style="68"/>
    <col min="2561" max="2561" width="3.375" style="68" customWidth="1"/>
    <col min="2562" max="2562" width="11.625" style="68" bestFit="1" customWidth="1"/>
    <col min="2563" max="2563" width="12.375" style="68" customWidth="1"/>
    <col min="2564" max="2564" width="10.875" style="68" customWidth="1"/>
    <col min="2565" max="2565" width="12.25" style="68" customWidth="1"/>
    <col min="2566" max="2567" width="13.625" style="68" customWidth="1"/>
    <col min="2568" max="2570" width="12.625" style="68" customWidth="1"/>
    <col min="2571" max="2571" width="1.625" style="68" customWidth="1"/>
    <col min="2572" max="2572" width="12.125" style="68" customWidth="1"/>
    <col min="2573" max="2573" width="20.875" style="68" customWidth="1"/>
    <col min="2574" max="2816" width="11" style="68"/>
    <col min="2817" max="2817" width="3.375" style="68" customWidth="1"/>
    <col min="2818" max="2818" width="11.625" style="68" bestFit="1" customWidth="1"/>
    <col min="2819" max="2819" width="12.375" style="68" customWidth="1"/>
    <col min="2820" max="2820" width="10.875" style="68" customWidth="1"/>
    <col min="2821" max="2821" width="12.25" style="68" customWidth="1"/>
    <col min="2822" max="2823" width="13.625" style="68" customWidth="1"/>
    <col min="2824" max="2826" width="12.625" style="68" customWidth="1"/>
    <col min="2827" max="2827" width="1.625" style="68" customWidth="1"/>
    <col min="2828" max="2828" width="12.125" style="68" customWidth="1"/>
    <col min="2829" max="2829" width="20.875" style="68" customWidth="1"/>
    <col min="2830" max="3072" width="11" style="68"/>
    <col min="3073" max="3073" width="3.375" style="68" customWidth="1"/>
    <col min="3074" max="3074" width="11.625" style="68" bestFit="1" customWidth="1"/>
    <col min="3075" max="3075" width="12.375" style="68" customWidth="1"/>
    <col min="3076" max="3076" width="10.875" style="68" customWidth="1"/>
    <col min="3077" max="3077" width="12.25" style="68" customWidth="1"/>
    <col min="3078" max="3079" width="13.625" style="68" customWidth="1"/>
    <col min="3080" max="3082" width="12.625" style="68" customWidth="1"/>
    <col min="3083" max="3083" width="1.625" style="68" customWidth="1"/>
    <col min="3084" max="3084" width="12.125" style="68" customWidth="1"/>
    <col min="3085" max="3085" width="20.875" style="68" customWidth="1"/>
    <col min="3086" max="3328" width="11" style="68"/>
    <col min="3329" max="3329" width="3.375" style="68" customWidth="1"/>
    <col min="3330" max="3330" width="11.625" style="68" bestFit="1" customWidth="1"/>
    <col min="3331" max="3331" width="12.375" style="68" customWidth="1"/>
    <col min="3332" max="3332" width="10.875" style="68" customWidth="1"/>
    <col min="3333" max="3333" width="12.25" style="68" customWidth="1"/>
    <col min="3334" max="3335" width="13.625" style="68" customWidth="1"/>
    <col min="3336" max="3338" width="12.625" style="68" customWidth="1"/>
    <col min="3339" max="3339" width="1.625" style="68" customWidth="1"/>
    <col min="3340" max="3340" width="12.125" style="68" customWidth="1"/>
    <col min="3341" max="3341" width="20.875" style="68" customWidth="1"/>
    <col min="3342" max="3584" width="11" style="68"/>
    <col min="3585" max="3585" width="3.375" style="68" customWidth="1"/>
    <col min="3586" max="3586" width="11.625" style="68" bestFit="1" customWidth="1"/>
    <col min="3587" max="3587" width="12.375" style="68" customWidth="1"/>
    <col min="3588" max="3588" width="10.875" style="68" customWidth="1"/>
    <col min="3589" max="3589" width="12.25" style="68" customWidth="1"/>
    <col min="3590" max="3591" width="13.625" style="68" customWidth="1"/>
    <col min="3592" max="3594" width="12.625" style="68" customWidth="1"/>
    <col min="3595" max="3595" width="1.625" style="68" customWidth="1"/>
    <col min="3596" max="3596" width="12.125" style="68" customWidth="1"/>
    <col min="3597" max="3597" width="20.875" style="68" customWidth="1"/>
    <col min="3598" max="3840" width="11" style="68"/>
    <col min="3841" max="3841" width="3.375" style="68" customWidth="1"/>
    <col min="3842" max="3842" width="11.625" style="68" bestFit="1" customWidth="1"/>
    <col min="3843" max="3843" width="12.375" style="68" customWidth="1"/>
    <col min="3844" max="3844" width="10.875" style="68" customWidth="1"/>
    <col min="3845" max="3845" width="12.25" style="68" customWidth="1"/>
    <col min="3846" max="3847" width="13.625" style="68" customWidth="1"/>
    <col min="3848" max="3850" width="12.625" style="68" customWidth="1"/>
    <col min="3851" max="3851" width="1.625" style="68" customWidth="1"/>
    <col min="3852" max="3852" width="12.125" style="68" customWidth="1"/>
    <col min="3853" max="3853" width="20.875" style="68" customWidth="1"/>
    <col min="3854" max="4096" width="11" style="68"/>
    <col min="4097" max="4097" width="3.375" style="68" customWidth="1"/>
    <col min="4098" max="4098" width="11.625" style="68" bestFit="1" customWidth="1"/>
    <col min="4099" max="4099" width="12.375" style="68" customWidth="1"/>
    <col min="4100" max="4100" width="10.875" style="68" customWidth="1"/>
    <col min="4101" max="4101" width="12.25" style="68" customWidth="1"/>
    <col min="4102" max="4103" width="13.625" style="68" customWidth="1"/>
    <col min="4104" max="4106" width="12.625" style="68" customWidth="1"/>
    <col min="4107" max="4107" width="1.625" style="68" customWidth="1"/>
    <col min="4108" max="4108" width="12.125" style="68" customWidth="1"/>
    <col min="4109" max="4109" width="20.875" style="68" customWidth="1"/>
    <col min="4110" max="4352" width="11" style="68"/>
    <col min="4353" max="4353" width="3.375" style="68" customWidth="1"/>
    <col min="4354" max="4354" width="11.625" style="68" bestFit="1" customWidth="1"/>
    <col min="4355" max="4355" width="12.375" style="68" customWidth="1"/>
    <col min="4356" max="4356" width="10.875" style="68" customWidth="1"/>
    <col min="4357" max="4357" width="12.25" style="68" customWidth="1"/>
    <col min="4358" max="4359" width="13.625" style="68" customWidth="1"/>
    <col min="4360" max="4362" width="12.625" style="68" customWidth="1"/>
    <col min="4363" max="4363" width="1.625" style="68" customWidth="1"/>
    <col min="4364" max="4364" width="12.125" style="68" customWidth="1"/>
    <col min="4365" max="4365" width="20.875" style="68" customWidth="1"/>
    <col min="4366" max="4608" width="11" style="68"/>
    <col min="4609" max="4609" width="3.375" style="68" customWidth="1"/>
    <col min="4610" max="4610" width="11.625" style="68" bestFit="1" customWidth="1"/>
    <col min="4611" max="4611" width="12.375" style="68" customWidth="1"/>
    <col min="4612" max="4612" width="10.875" style="68" customWidth="1"/>
    <col min="4613" max="4613" width="12.25" style="68" customWidth="1"/>
    <col min="4614" max="4615" width="13.625" style="68" customWidth="1"/>
    <col min="4616" max="4618" width="12.625" style="68" customWidth="1"/>
    <col min="4619" max="4619" width="1.625" style="68" customWidth="1"/>
    <col min="4620" max="4620" width="12.125" style="68" customWidth="1"/>
    <col min="4621" max="4621" width="20.875" style="68" customWidth="1"/>
    <col min="4622" max="4864" width="11" style="68"/>
    <col min="4865" max="4865" width="3.375" style="68" customWidth="1"/>
    <col min="4866" max="4866" width="11.625" style="68" bestFit="1" customWidth="1"/>
    <col min="4867" max="4867" width="12.375" style="68" customWidth="1"/>
    <col min="4868" max="4868" width="10.875" style="68" customWidth="1"/>
    <col min="4869" max="4869" width="12.25" style="68" customWidth="1"/>
    <col min="4870" max="4871" width="13.625" style="68" customWidth="1"/>
    <col min="4872" max="4874" width="12.625" style="68" customWidth="1"/>
    <col min="4875" max="4875" width="1.625" style="68" customWidth="1"/>
    <col min="4876" max="4876" width="12.125" style="68" customWidth="1"/>
    <col min="4877" max="4877" width="20.875" style="68" customWidth="1"/>
    <col min="4878" max="5120" width="11" style="68"/>
    <col min="5121" max="5121" width="3.375" style="68" customWidth="1"/>
    <col min="5122" max="5122" width="11.625" style="68" bestFit="1" customWidth="1"/>
    <col min="5123" max="5123" width="12.375" style="68" customWidth="1"/>
    <col min="5124" max="5124" width="10.875" style="68" customWidth="1"/>
    <col min="5125" max="5125" width="12.25" style="68" customWidth="1"/>
    <col min="5126" max="5127" width="13.625" style="68" customWidth="1"/>
    <col min="5128" max="5130" width="12.625" style="68" customWidth="1"/>
    <col min="5131" max="5131" width="1.625" style="68" customWidth="1"/>
    <col min="5132" max="5132" width="12.125" style="68" customWidth="1"/>
    <col min="5133" max="5133" width="20.875" style="68" customWidth="1"/>
    <col min="5134" max="5376" width="11" style="68"/>
    <col min="5377" max="5377" width="3.375" style="68" customWidth="1"/>
    <col min="5378" max="5378" width="11.625" style="68" bestFit="1" customWidth="1"/>
    <col min="5379" max="5379" width="12.375" style="68" customWidth="1"/>
    <col min="5380" max="5380" width="10.875" style="68" customWidth="1"/>
    <col min="5381" max="5381" width="12.25" style="68" customWidth="1"/>
    <col min="5382" max="5383" width="13.625" style="68" customWidth="1"/>
    <col min="5384" max="5386" width="12.625" style="68" customWidth="1"/>
    <col min="5387" max="5387" width="1.625" style="68" customWidth="1"/>
    <col min="5388" max="5388" width="12.125" style="68" customWidth="1"/>
    <col min="5389" max="5389" width="20.875" style="68" customWidth="1"/>
    <col min="5390" max="5632" width="11" style="68"/>
    <col min="5633" max="5633" width="3.375" style="68" customWidth="1"/>
    <col min="5634" max="5634" width="11.625" style="68" bestFit="1" customWidth="1"/>
    <col min="5635" max="5635" width="12.375" style="68" customWidth="1"/>
    <col min="5636" max="5636" width="10.875" style="68" customWidth="1"/>
    <col min="5637" max="5637" width="12.25" style="68" customWidth="1"/>
    <col min="5638" max="5639" width="13.625" style="68" customWidth="1"/>
    <col min="5640" max="5642" width="12.625" style="68" customWidth="1"/>
    <col min="5643" max="5643" width="1.625" style="68" customWidth="1"/>
    <col min="5644" max="5644" width="12.125" style="68" customWidth="1"/>
    <col min="5645" max="5645" width="20.875" style="68" customWidth="1"/>
    <col min="5646" max="5888" width="11" style="68"/>
    <col min="5889" max="5889" width="3.375" style="68" customWidth="1"/>
    <col min="5890" max="5890" width="11.625" style="68" bestFit="1" customWidth="1"/>
    <col min="5891" max="5891" width="12.375" style="68" customWidth="1"/>
    <col min="5892" max="5892" width="10.875" style="68" customWidth="1"/>
    <col min="5893" max="5893" width="12.25" style="68" customWidth="1"/>
    <col min="5894" max="5895" width="13.625" style="68" customWidth="1"/>
    <col min="5896" max="5898" width="12.625" style="68" customWidth="1"/>
    <col min="5899" max="5899" width="1.625" style="68" customWidth="1"/>
    <col min="5900" max="5900" width="12.125" style="68" customWidth="1"/>
    <col min="5901" max="5901" width="20.875" style="68" customWidth="1"/>
    <col min="5902" max="6144" width="11" style="68"/>
    <col min="6145" max="6145" width="3.375" style="68" customWidth="1"/>
    <col min="6146" max="6146" width="11.625" style="68" bestFit="1" customWidth="1"/>
    <col min="6147" max="6147" width="12.375" style="68" customWidth="1"/>
    <col min="6148" max="6148" width="10.875" style="68" customWidth="1"/>
    <col min="6149" max="6149" width="12.25" style="68" customWidth="1"/>
    <col min="6150" max="6151" width="13.625" style="68" customWidth="1"/>
    <col min="6152" max="6154" width="12.625" style="68" customWidth="1"/>
    <col min="6155" max="6155" width="1.625" style="68" customWidth="1"/>
    <col min="6156" max="6156" width="12.125" style="68" customWidth="1"/>
    <col min="6157" max="6157" width="20.875" style="68" customWidth="1"/>
    <col min="6158" max="6400" width="11" style="68"/>
    <col min="6401" max="6401" width="3.375" style="68" customWidth="1"/>
    <col min="6402" max="6402" width="11.625" style="68" bestFit="1" customWidth="1"/>
    <col min="6403" max="6403" width="12.375" style="68" customWidth="1"/>
    <col min="6404" max="6404" width="10.875" style="68" customWidth="1"/>
    <col min="6405" max="6405" width="12.25" style="68" customWidth="1"/>
    <col min="6406" max="6407" width="13.625" style="68" customWidth="1"/>
    <col min="6408" max="6410" width="12.625" style="68" customWidth="1"/>
    <col min="6411" max="6411" width="1.625" style="68" customWidth="1"/>
    <col min="6412" max="6412" width="12.125" style="68" customWidth="1"/>
    <col min="6413" max="6413" width="20.875" style="68" customWidth="1"/>
    <col min="6414" max="6656" width="11" style="68"/>
    <col min="6657" max="6657" width="3.375" style="68" customWidth="1"/>
    <col min="6658" max="6658" width="11.625" style="68" bestFit="1" customWidth="1"/>
    <col min="6659" max="6659" width="12.375" style="68" customWidth="1"/>
    <col min="6660" max="6660" width="10.875" style="68" customWidth="1"/>
    <col min="6661" max="6661" width="12.25" style="68" customWidth="1"/>
    <col min="6662" max="6663" width="13.625" style="68" customWidth="1"/>
    <col min="6664" max="6666" width="12.625" style="68" customWidth="1"/>
    <col min="6667" max="6667" width="1.625" style="68" customWidth="1"/>
    <col min="6668" max="6668" width="12.125" style="68" customWidth="1"/>
    <col min="6669" max="6669" width="20.875" style="68" customWidth="1"/>
    <col min="6670" max="6912" width="11" style="68"/>
    <col min="6913" max="6913" width="3.375" style="68" customWidth="1"/>
    <col min="6914" max="6914" width="11.625" style="68" bestFit="1" customWidth="1"/>
    <col min="6915" max="6915" width="12.375" style="68" customWidth="1"/>
    <col min="6916" max="6916" width="10.875" style="68" customWidth="1"/>
    <col min="6917" max="6917" width="12.25" style="68" customWidth="1"/>
    <col min="6918" max="6919" width="13.625" style="68" customWidth="1"/>
    <col min="6920" max="6922" width="12.625" style="68" customWidth="1"/>
    <col min="6923" max="6923" width="1.625" style="68" customWidth="1"/>
    <col min="6924" max="6924" width="12.125" style="68" customWidth="1"/>
    <col min="6925" max="6925" width="20.875" style="68" customWidth="1"/>
    <col min="6926" max="7168" width="11" style="68"/>
    <col min="7169" max="7169" width="3.375" style="68" customWidth="1"/>
    <col min="7170" max="7170" width="11.625" style="68" bestFit="1" customWidth="1"/>
    <col min="7171" max="7171" width="12.375" style="68" customWidth="1"/>
    <col min="7172" max="7172" width="10.875" style="68" customWidth="1"/>
    <col min="7173" max="7173" width="12.25" style="68" customWidth="1"/>
    <col min="7174" max="7175" width="13.625" style="68" customWidth="1"/>
    <col min="7176" max="7178" width="12.625" style="68" customWidth="1"/>
    <col min="7179" max="7179" width="1.625" style="68" customWidth="1"/>
    <col min="7180" max="7180" width="12.125" style="68" customWidth="1"/>
    <col min="7181" max="7181" width="20.875" style="68" customWidth="1"/>
    <col min="7182" max="7424" width="11" style="68"/>
    <col min="7425" max="7425" width="3.375" style="68" customWidth="1"/>
    <col min="7426" max="7426" width="11.625" style="68" bestFit="1" customWidth="1"/>
    <col min="7427" max="7427" width="12.375" style="68" customWidth="1"/>
    <col min="7428" max="7428" width="10.875" style="68" customWidth="1"/>
    <col min="7429" max="7429" width="12.25" style="68" customWidth="1"/>
    <col min="7430" max="7431" width="13.625" style="68" customWidth="1"/>
    <col min="7432" max="7434" width="12.625" style="68" customWidth="1"/>
    <col min="7435" max="7435" width="1.625" style="68" customWidth="1"/>
    <col min="7436" max="7436" width="12.125" style="68" customWidth="1"/>
    <col min="7437" max="7437" width="20.875" style="68" customWidth="1"/>
    <col min="7438" max="7680" width="11" style="68"/>
    <col min="7681" max="7681" width="3.375" style="68" customWidth="1"/>
    <col min="7682" max="7682" width="11.625" style="68" bestFit="1" customWidth="1"/>
    <col min="7683" max="7683" width="12.375" style="68" customWidth="1"/>
    <col min="7684" max="7684" width="10.875" style="68" customWidth="1"/>
    <col min="7685" max="7685" width="12.25" style="68" customWidth="1"/>
    <col min="7686" max="7687" width="13.625" style="68" customWidth="1"/>
    <col min="7688" max="7690" width="12.625" style="68" customWidth="1"/>
    <col min="7691" max="7691" width="1.625" style="68" customWidth="1"/>
    <col min="7692" max="7692" width="12.125" style="68" customWidth="1"/>
    <col min="7693" max="7693" width="20.875" style="68" customWidth="1"/>
    <col min="7694" max="7936" width="11" style="68"/>
    <col min="7937" max="7937" width="3.375" style="68" customWidth="1"/>
    <col min="7938" max="7938" width="11.625" style="68" bestFit="1" customWidth="1"/>
    <col min="7939" max="7939" width="12.375" style="68" customWidth="1"/>
    <col min="7940" max="7940" width="10.875" style="68" customWidth="1"/>
    <col min="7941" max="7941" width="12.25" style="68" customWidth="1"/>
    <col min="7942" max="7943" width="13.625" style="68" customWidth="1"/>
    <col min="7944" max="7946" width="12.625" style="68" customWidth="1"/>
    <col min="7947" max="7947" width="1.625" style="68" customWidth="1"/>
    <col min="7948" max="7948" width="12.125" style="68" customWidth="1"/>
    <col min="7949" max="7949" width="20.875" style="68" customWidth="1"/>
    <col min="7950" max="8192" width="11" style="68"/>
    <col min="8193" max="8193" width="3.375" style="68" customWidth="1"/>
    <col min="8194" max="8194" width="11.625" style="68" bestFit="1" customWidth="1"/>
    <col min="8195" max="8195" width="12.375" style="68" customWidth="1"/>
    <col min="8196" max="8196" width="10.875" style="68" customWidth="1"/>
    <col min="8197" max="8197" width="12.25" style="68" customWidth="1"/>
    <col min="8198" max="8199" width="13.625" style="68" customWidth="1"/>
    <col min="8200" max="8202" width="12.625" style="68" customWidth="1"/>
    <col min="8203" max="8203" width="1.625" style="68" customWidth="1"/>
    <col min="8204" max="8204" width="12.125" style="68" customWidth="1"/>
    <col min="8205" max="8205" width="20.875" style="68" customWidth="1"/>
    <col min="8206" max="8448" width="11" style="68"/>
    <col min="8449" max="8449" width="3.375" style="68" customWidth="1"/>
    <col min="8450" max="8450" width="11.625" style="68" bestFit="1" customWidth="1"/>
    <col min="8451" max="8451" width="12.375" style="68" customWidth="1"/>
    <col min="8452" max="8452" width="10.875" style="68" customWidth="1"/>
    <col min="8453" max="8453" width="12.25" style="68" customWidth="1"/>
    <col min="8454" max="8455" width="13.625" style="68" customWidth="1"/>
    <col min="8456" max="8458" width="12.625" style="68" customWidth="1"/>
    <col min="8459" max="8459" width="1.625" style="68" customWidth="1"/>
    <col min="8460" max="8460" width="12.125" style="68" customWidth="1"/>
    <col min="8461" max="8461" width="20.875" style="68" customWidth="1"/>
    <col min="8462" max="8704" width="11" style="68"/>
    <col min="8705" max="8705" width="3.375" style="68" customWidth="1"/>
    <col min="8706" max="8706" width="11.625" style="68" bestFit="1" customWidth="1"/>
    <col min="8707" max="8707" width="12.375" style="68" customWidth="1"/>
    <col min="8708" max="8708" width="10.875" style="68" customWidth="1"/>
    <col min="8709" max="8709" width="12.25" style="68" customWidth="1"/>
    <col min="8710" max="8711" width="13.625" style="68" customWidth="1"/>
    <col min="8712" max="8714" width="12.625" style="68" customWidth="1"/>
    <col min="8715" max="8715" width="1.625" style="68" customWidth="1"/>
    <col min="8716" max="8716" width="12.125" style="68" customWidth="1"/>
    <col min="8717" max="8717" width="20.875" style="68" customWidth="1"/>
    <col min="8718" max="8960" width="11" style="68"/>
    <col min="8961" max="8961" width="3.375" style="68" customWidth="1"/>
    <col min="8962" max="8962" width="11.625" style="68" bestFit="1" customWidth="1"/>
    <col min="8963" max="8963" width="12.375" style="68" customWidth="1"/>
    <col min="8964" max="8964" width="10.875" style="68" customWidth="1"/>
    <col min="8965" max="8965" width="12.25" style="68" customWidth="1"/>
    <col min="8966" max="8967" width="13.625" style="68" customWidth="1"/>
    <col min="8968" max="8970" width="12.625" style="68" customWidth="1"/>
    <col min="8971" max="8971" width="1.625" style="68" customWidth="1"/>
    <col min="8972" max="8972" width="12.125" style="68" customWidth="1"/>
    <col min="8973" max="8973" width="20.875" style="68" customWidth="1"/>
    <col min="8974" max="9216" width="11" style="68"/>
    <col min="9217" max="9217" width="3.375" style="68" customWidth="1"/>
    <col min="9218" max="9218" width="11.625" style="68" bestFit="1" customWidth="1"/>
    <col min="9219" max="9219" width="12.375" style="68" customWidth="1"/>
    <col min="9220" max="9220" width="10.875" style="68" customWidth="1"/>
    <col min="9221" max="9221" width="12.25" style="68" customWidth="1"/>
    <col min="9222" max="9223" width="13.625" style="68" customWidth="1"/>
    <col min="9224" max="9226" width="12.625" style="68" customWidth="1"/>
    <col min="9227" max="9227" width="1.625" style="68" customWidth="1"/>
    <col min="9228" max="9228" width="12.125" style="68" customWidth="1"/>
    <col min="9229" max="9229" width="20.875" style="68" customWidth="1"/>
    <col min="9230" max="9472" width="11" style="68"/>
    <col min="9473" max="9473" width="3.375" style="68" customWidth="1"/>
    <col min="9474" max="9474" width="11.625" style="68" bestFit="1" customWidth="1"/>
    <col min="9475" max="9475" width="12.375" style="68" customWidth="1"/>
    <col min="9476" max="9476" width="10.875" style="68" customWidth="1"/>
    <col min="9477" max="9477" width="12.25" style="68" customWidth="1"/>
    <col min="9478" max="9479" width="13.625" style="68" customWidth="1"/>
    <col min="9480" max="9482" width="12.625" style="68" customWidth="1"/>
    <col min="9483" max="9483" width="1.625" style="68" customWidth="1"/>
    <col min="9484" max="9484" width="12.125" style="68" customWidth="1"/>
    <col min="9485" max="9485" width="20.875" style="68" customWidth="1"/>
    <col min="9486" max="9728" width="11" style="68"/>
    <col min="9729" max="9729" width="3.375" style="68" customWidth="1"/>
    <col min="9730" max="9730" width="11.625" style="68" bestFit="1" customWidth="1"/>
    <col min="9731" max="9731" width="12.375" style="68" customWidth="1"/>
    <col min="9732" max="9732" width="10.875" style="68" customWidth="1"/>
    <col min="9733" max="9733" width="12.25" style="68" customWidth="1"/>
    <col min="9734" max="9735" width="13.625" style="68" customWidth="1"/>
    <col min="9736" max="9738" width="12.625" style="68" customWidth="1"/>
    <col min="9739" max="9739" width="1.625" style="68" customWidth="1"/>
    <col min="9740" max="9740" width="12.125" style="68" customWidth="1"/>
    <col min="9741" max="9741" width="20.875" style="68" customWidth="1"/>
    <col min="9742" max="9984" width="11" style="68"/>
    <col min="9985" max="9985" width="3.375" style="68" customWidth="1"/>
    <col min="9986" max="9986" width="11.625" style="68" bestFit="1" customWidth="1"/>
    <col min="9987" max="9987" width="12.375" style="68" customWidth="1"/>
    <col min="9988" max="9988" width="10.875" style="68" customWidth="1"/>
    <col min="9989" max="9989" width="12.25" style="68" customWidth="1"/>
    <col min="9990" max="9991" width="13.625" style="68" customWidth="1"/>
    <col min="9992" max="9994" width="12.625" style="68" customWidth="1"/>
    <col min="9995" max="9995" width="1.625" style="68" customWidth="1"/>
    <col min="9996" max="9996" width="12.125" style="68" customWidth="1"/>
    <col min="9997" max="9997" width="20.875" style="68" customWidth="1"/>
    <col min="9998" max="10240" width="11" style="68"/>
    <col min="10241" max="10241" width="3.375" style="68" customWidth="1"/>
    <col min="10242" max="10242" width="11.625" style="68" bestFit="1" customWidth="1"/>
    <col min="10243" max="10243" width="12.375" style="68" customWidth="1"/>
    <col min="10244" max="10244" width="10.875" style="68" customWidth="1"/>
    <col min="10245" max="10245" width="12.25" style="68" customWidth="1"/>
    <col min="10246" max="10247" width="13.625" style="68" customWidth="1"/>
    <col min="10248" max="10250" width="12.625" style="68" customWidth="1"/>
    <col min="10251" max="10251" width="1.625" style="68" customWidth="1"/>
    <col min="10252" max="10252" width="12.125" style="68" customWidth="1"/>
    <col min="10253" max="10253" width="20.875" style="68" customWidth="1"/>
    <col min="10254" max="10496" width="11" style="68"/>
    <col min="10497" max="10497" width="3.375" style="68" customWidth="1"/>
    <col min="10498" max="10498" width="11.625" style="68" bestFit="1" customWidth="1"/>
    <col min="10499" max="10499" width="12.375" style="68" customWidth="1"/>
    <col min="10500" max="10500" width="10.875" style="68" customWidth="1"/>
    <col min="10501" max="10501" width="12.25" style="68" customWidth="1"/>
    <col min="10502" max="10503" width="13.625" style="68" customWidth="1"/>
    <col min="10504" max="10506" width="12.625" style="68" customWidth="1"/>
    <col min="10507" max="10507" width="1.625" style="68" customWidth="1"/>
    <col min="10508" max="10508" width="12.125" style="68" customWidth="1"/>
    <col min="10509" max="10509" width="20.875" style="68" customWidth="1"/>
    <col min="10510" max="10752" width="11" style="68"/>
    <col min="10753" max="10753" width="3.375" style="68" customWidth="1"/>
    <col min="10754" max="10754" width="11.625" style="68" bestFit="1" customWidth="1"/>
    <col min="10755" max="10755" width="12.375" style="68" customWidth="1"/>
    <col min="10756" max="10756" width="10.875" style="68" customWidth="1"/>
    <col min="10757" max="10757" width="12.25" style="68" customWidth="1"/>
    <col min="10758" max="10759" width="13.625" style="68" customWidth="1"/>
    <col min="10760" max="10762" width="12.625" style="68" customWidth="1"/>
    <col min="10763" max="10763" width="1.625" style="68" customWidth="1"/>
    <col min="10764" max="10764" width="12.125" style="68" customWidth="1"/>
    <col min="10765" max="10765" width="20.875" style="68" customWidth="1"/>
    <col min="10766" max="11008" width="11" style="68"/>
    <col min="11009" max="11009" width="3.375" style="68" customWidth="1"/>
    <col min="11010" max="11010" width="11.625" style="68" bestFit="1" customWidth="1"/>
    <col min="11011" max="11011" width="12.375" style="68" customWidth="1"/>
    <col min="11012" max="11012" width="10.875" style="68" customWidth="1"/>
    <col min="11013" max="11013" width="12.25" style="68" customWidth="1"/>
    <col min="11014" max="11015" width="13.625" style="68" customWidth="1"/>
    <col min="11016" max="11018" width="12.625" style="68" customWidth="1"/>
    <col min="11019" max="11019" width="1.625" style="68" customWidth="1"/>
    <col min="11020" max="11020" width="12.125" style="68" customWidth="1"/>
    <col min="11021" max="11021" width="20.875" style="68" customWidth="1"/>
    <col min="11022" max="11264" width="11" style="68"/>
    <col min="11265" max="11265" width="3.375" style="68" customWidth="1"/>
    <col min="11266" max="11266" width="11.625" style="68" bestFit="1" customWidth="1"/>
    <col min="11267" max="11267" width="12.375" style="68" customWidth="1"/>
    <col min="11268" max="11268" width="10.875" style="68" customWidth="1"/>
    <col min="11269" max="11269" width="12.25" style="68" customWidth="1"/>
    <col min="11270" max="11271" width="13.625" style="68" customWidth="1"/>
    <col min="11272" max="11274" width="12.625" style="68" customWidth="1"/>
    <col min="11275" max="11275" width="1.625" style="68" customWidth="1"/>
    <col min="11276" max="11276" width="12.125" style="68" customWidth="1"/>
    <col min="11277" max="11277" width="20.875" style="68" customWidth="1"/>
    <col min="11278" max="11520" width="11" style="68"/>
    <col min="11521" max="11521" width="3.375" style="68" customWidth="1"/>
    <col min="11522" max="11522" width="11.625" style="68" bestFit="1" customWidth="1"/>
    <col min="11523" max="11523" width="12.375" style="68" customWidth="1"/>
    <col min="11524" max="11524" width="10.875" style="68" customWidth="1"/>
    <col min="11525" max="11525" width="12.25" style="68" customWidth="1"/>
    <col min="11526" max="11527" width="13.625" style="68" customWidth="1"/>
    <col min="11528" max="11530" width="12.625" style="68" customWidth="1"/>
    <col min="11531" max="11531" width="1.625" style="68" customWidth="1"/>
    <col min="11532" max="11532" width="12.125" style="68" customWidth="1"/>
    <col min="11533" max="11533" width="20.875" style="68" customWidth="1"/>
    <col min="11534" max="11776" width="11" style="68"/>
    <col min="11777" max="11777" width="3.375" style="68" customWidth="1"/>
    <col min="11778" max="11778" width="11.625" style="68" bestFit="1" customWidth="1"/>
    <col min="11779" max="11779" width="12.375" style="68" customWidth="1"/>
    <col min="11780" max="11780" width="10.875" style="68" customWidth="1"/>
    <col min="11781" max="11781" width="12.25" style="68" customWidth="1"/>
    <col min="11782" max="11783" width="13.625" style="68" customWidth="1"/>
    <col min="11784" max="11786" width="12.625" style="68" customWidth="1"/>
    <col min="11787" max="11787" width="1.625" style="68" customWidth="1"/>
    <col min="11788" max="11788" width="12.125" style="68" customWidth="1"/>
    <col min="11789" max="11789" width="20.875" style="68" customWidth="1"/>
    <col min="11790" max="12032" width="11" style="68"/>
    <col min="12033" max="12033" width="3.375" style="68" customWidth="1"/>
    <col min="12034" max="12034" width="11.625" style="68" bestFit="1" customWidth="1"/>
    <col min="12035" max="12035" width="12.375" style="68" customWidth="1"/>
    <col min="12036" max="12036" width="10.875" style="68" customWidth="1"/>
    <col min="12037" max="12037" width="12.25" style="68" customWidth="1"/>
    <col min="12038" max="12039" width="13.625" style="68" customWidth="1"/>
    <col min="12040" max="12042" width="12.625" style="68" customWidth="1"/>
    <col min="12043" max="12043" width="1.625" style="68" customWidth="1"/>
    <col min="12044" max="12044" width="12.125" style="68" customWidth="1"/>
    <col min="12045" max="12045" width="20.875" style="68" customWidth="1"/>
    <col min="12046" max="12288" width="11" style="68"/>
    <col min="12289" max="12289" width="3.375" style="68" customWidth="1"/>
    <col min="12290" max="12290" width="11.625" style="68" bestFit="1" customWidth="1"/>
    <col min="12291" max="12291" width="12.375" style="68" customWidth="1"/>
    <col min="12292" max="12292" width="10.875" style="68" customWidth="1"/>
    <col min="12293" max="12293" width="12.25" style="68" customWidth="1"/>
    <col min="12294" max="12295" width="13.625" style="68" customWidth="1"/>
    <col min="12296" max="12298" width="12.625" style="68" customWidth="1"/>
    <col min="12299" max="12299" width="1.625" style="68" customWidth="1"/>
    <col min="12300" max="12300" width="12.125" style="68" customWidth="1"/>
    <col min="12301" max="12301" width="20.875" style="68" customWidth="1"/>
    <col min="12302" max="12544" width="11" style="68"/>
    <col min="12545" max="12545" width="3.375" style="68" customWidth="1"/>
    <col min="12546" max="12546" width="11.625" style="68" bestFit="1" customWidth="1"/>
    <col min="12547" max="12547" width="12.375" style="68" customWidth="1"/>
    <col min="12548" max="12548" width="10.875" style="68" customWidth="1"/>
    <col min="12549" max="12549" width="12.25" style="68" customWidth="1"/>
    <col min="12550" max="12551" width="13.625" style="68" customWidth="1"/>
    <col min="12552" max="12554" width="12.625" style="68" customWidth="1"/>
    <col min="12555" max="12555" width="1.625" style="68" customWidth="1"/>
    <col min="12556" max="12556" width="12.125" style="68" customWidth="1"/>
    <col min="12557" max="12557" width="20.875" style="68" customWidth="1"/>
    <col min="12558" max="12800" width="11" style="68"/>
    <col min="12801" max="12801" width="3.375" style="68" customWidth="1"/>
    <col min="12802" max="12802" width="11.625" style="68" bestFit="1" customWidth="1"/>
    <col min="12803" max="12803" width="12.375" style="68" customWidth="1"/>
    <col min="12804" max="12804" width="10.875" style="68" customWidth="1"/>
    <col min="12805" max="12805" width="12.25" style="68" customWidth="1"/>
    <col min="12806" max="12807" width="13.625" style="68" customWidth="1"/>
    <col min="12808" max="12810" width="12.625" style="68" customWidth="1"/>
    <col min="12811" max="12811" width="1.625" style="68" customWidth="1"/>
    <col min="12812" max="12812" width="12.125" style="68" customWidth="1"/>
    <col min="12813" max="12813" width="20.875" style="68" customWidth="1"/>
    <col min="12814" max="13056" width="11" style="68"/>
    <col min="13057" max="13057" width="3.375" style="68" customWidth="1"/>
    <col min="13058" max="13058" width="11.625" style="68" bestFit="1" customWidth="1"/>
    <col min="13059" max="13059" width="12.375" style="68" customWidth="1"/>
    <col min="13060" max="13060" width="10.875" style="68" customWidth="1"/>
    <col min="13061" max="13061" width="12.25" style="68" customWidth="1"/>
    <col min="13062" max="13063" width="13.625" style="68" customWidth="1"/>
    <col min="13064" max="13066" width="12.625" style="68" customWidth="1"/>
    <col min="13067" max="13067" width="1.625" style="68" customWidth="1"/>
    <col min="13068" max="13068" width="12.125" style="68" customWidth="1"/>
    <col min="13069" max="13069" width="20.875" style="68" customWidth="1"/>
    <col min="13070" max="13312" width="11" style="68"/>
    <col min="13313" max="13313" width="3.375" style="68" customWidth="1"/>
    <col min="13314" max="13314" width="11.625" style="68" bestFit="1" customWidth="1"/>
    <col min="13315" max="13315" width="12.375" style="68" customWidth="1"/>
    <col min="13316" max="13316" width="10.875" style="68" customWidth="1"/>
    <col min="13317" max="13317" width="12.25" style="68" customWidth="1"/>
    <col min="13318" max="13319" width="13.625" style="68" customWidth="1"/>
    <col min="13320" max="13322" width="12.625" style="68" customWidth="1"/>
    <col min="13323" max="13323" width="1.625" style="68" customWidth="1"/>
    <col min="13324" max="13324" width="12.125" style="68" customWidth="1"/>
    <col min="13325" max="13325" width="20.875" style="68" customWidth="1"/>
    <col min="13326" max="13568" width="11" style="68"/>
    <col min="13569" max="13569" width="3.375" style="68" customWidth="1"/>
    <col min="13570" max="13570" width="11.625" style="68" bestFit="1" customWidth="1"/>
    <col min="13571" max="13571" width="12.375" style="68" customWidth="1"/>
    <col min="13572" max="13572" width="10.875" style="68" customWidth="1"/>
    <col min="13573" max="13573" width="12.25" style="68" customWidth="1"/>
    <col min="13574" max="13575" width="13.625" style="68" customWidth="1"/>
    <col min="13576" max="13578" width="12.625" style="68" customWidth="1"/>
    <col min="13579" max="13579" width="1.625" style="68" customWidth="1"/>
    <col min="13580" max="13580" width="12.125" style="68" customWidth="1"/>
    <col min="13581" max="13581" width="20.875" style="68" customWidth="1"/>
    <col min="13582" max="13824" width="11" style="68"/>
    <col min="13825" max="13825" width="3.375" style="68" customWidth="1"/>
    <col min="13826" max="13826" width="11.625" style="68" bestFit="1" customWidth="1"/>
    <col min="13827" max="13827" width="12.375" style="68" customWidth="1"/>
    <col min="13828" max="13828" width="10.875" style="68" customWidth="1"/>
    <col min="13829" max="13829" width="12.25" style="68" customWidth="1"/>
    <col min="13830" max="13831" width="13.625" style="68" customWidth="1"/>
    <col min="13832" max="13834" width="12.625" style="68" customWidth="1"/>
    <col min="13835" max="13835" width="1.625" style="68" customWidth="1"/>
    <col min="13836" max="13836" width="12.125" style="68" customWidth="1"/>
    <col min="13837" max="13837" width="20.875" style="68" customWidth="1"/>
    <col min="13838" max="14080" width="11" style="68"/>
    <col min="14081" max="14081" width="3.375" style="68" customWidth="1"/>
    <col min="14082" max="14082" width="11.625" style="68" bestFit="1" customWidth="1"/>
    <col min="14083" max="14083" width="12.375" style="68" customWidth="1"/>
    <col min="14084" max="14084" width="10.875" style="68" customWidth="1"/>
    <col min="14085" max="14085" width="12.25" style="68" customWidth="1"/>
    <col min="14086" max="14087" width="13.625" style="68" customWidth="1"/>
    <col min="14088" max="14090" width="12.625" style="68" customWidth="1"/>
    <col min="14091" max="14091" width="1.625" style="68" customWidth="1"/>
    <col min="14092" max="14092" width="12.125" style="68" customWidth="1"/>
    <col min="14093" max="14093" width="20.875" style="68" customWidth="1"/>
    <col min="14094" max="14336" width="11" style="68"/>
    <col min="14337" max="14337" width="3.375" style="68" customWidth="1"/>
    <col min="14338" max="14338" width="11.625" style="68" bestFit="1" customWidth="1"/>
    <col min="14339" max="14339" width="12.375" style="68" customWidth="1"/>
    <col min="14340" max="14340" width="10.875" style="68" customWidth="1"/>
    <col min="14341" max="14341" width="12.25" style="68" customWidth="1"/>
    <col min="14342" max="14343" width="13.625" style="68" customWidth="1"/>
    <col min="14344" max="14346" width="12.625" style="68" customWidth="1"/>
    <col min="14347" max="14347" width="1.625" style="68" customWidth="1"/>
    <col min="14348" max="14348" width="12.125" style="68" customWidth="1"/>
    <col min="14349" max="14349" width="20.875" style="68" customWidth="1"/>
    <col min="14350" max="14592" width="11" style="68"/>
    <col min="14593" max="14593" width="3.375" style="68" customWidth="1"/>
    <col min="14594" max="14594" width="11.625" style="68" bestFit="1" customWidth="1"/>
    <col min="14595" max="14595" width="12.375" style="68" customWidth="1"/>
    <col min="14596" max="14596" width="10.875" style="68" customWidth="1"/>
    <col min="14597" max="14597" width="12.25" style="68" customWidth="1"/>
    <col min="14598" max="14599" width="13.625" style="68" customWidth="1"/>
    <col min="14600" max="14602" width="12.625" style="68" customWidth="1"/>
    <col min="14603" max="14603" width="1.625" style="68" customWidth="1"/>
    <col min="14604" max="14604" width="12.125" style="68" customWidth="1"/>
    <col min="14605" max="14605" width="20.875" style="68" customWidth="1"/>
    <col min="14606" max="14848" width="11" style="68"/>
    <col min="14849" max="14849" width="3.375" style="68" customWidth="1"/>
    <col min="14850" max="14850" width="11.625" style="68" bestFit="1" customWidth="1"/>
    <col min="14851" max="14851" width="12.375" style="68" customWidth="1"/>
    <col min="14852" max="14852" width="10.875" style="68" customWidth="1"/>
    <col min="14853" max="14853" width="12.25" style="68" customWidth="1"/>
    <col min="14854" max="14855" width="13.625" style="68" customWidth="1"/>
    <col min="14856" max="14858" width="12.625" style="68" customWidth="1"/>
    <col min="14859" max="14859" width="1.625" style="68" customWidth="1"/>
    <col min="14860" max="14860" width="12.125" style="68" customWidth="1"/>
    <col min="14861" max="14861" width="20.875" style="68" customWidth="1"/>
    <col min="14862" max="15104" width="11" style="68"/>
    <col min="15105" max="15105" width="3.375" style="68" customWidth="1"/>
    <col min="15106" max="15106" width="11.625" style="68" bestFit="1" customWidth="1"/>
    <col min="15107" max="15107" width="12.375" style="68" customWidth="1"/>
    <col min="15108" max="15108" width="10.875" style="68" customWidth="1"/>
    <col min="15109" max="15109" width="12.25" style="68" customWidth="1"/>
    <col min="15110" max="15111" width="13.625" style="68" customWidth="1"/>
    <col min="15112" max="15114" width="12.625" style="68" customWidth="1"/>
    <col min="15115" max="15115" width="1.625" style="68" customWidth="1"/>
    <col min="15116" max="15116" width="12.125" style="68" customWidth="1"/>
    <col min="15117" max="15117" width="20.875" style="68" customWidth="1"/>
    <col min="15118" max="15360" width="11" style="68"/>
    <col min="15361" max="15361" width="3.375" style="68" customWidth="1"/>
    <col min="15362" max="15362" width="11.625" style="68" bestFit="1" customWidth="1"/>
    <col min="15363" max="15363" width="12.375" style="68" customWidth="1"/>
    <col min="15364" max="15364" width="10.875" style="68" customWidth="1"/>
    <col min="15365" max="15365" width="12.25" style="68" customWidth="1"/>
    <col min="15366" max="15367" width="13.625" style="68" customWidth="1"/>
    <col min="15368" max="15370" width="12.625" style="68" customWidth="1"/>
    <col min="15371" max="15371" width="1.625" style="68" customWidth="1"/>
    <col min="15372" max="15372" width="12.125" style="68" customWidth="1"/>
    <col min="15373" max="15373" width="20.875" style="68" customWidth="1"/>
    <col min="15374" max="15616" width="11" style="68"/>
    <col min="15617" max="15617" width="3.375" style="68" customWidth="1"/>
    <col min="15618" max="15618" width="11.625" style="68" bestFit="1" customWidth="1"/>
    <col min="15619" max="15619" width="12.375" style="68" customWidth="1"/>
    <col min="15620" max="15620" width="10.875" style="68" customWidth="1"/>
    <col min="15621" max="15621" width="12.25" style="68" customWidth="1"/>
    <col min="15622" max="15623" width="13.625" style="68" customWidth="1"/>
    <col min="15624" max="15626" width="12.625" style="68" customWidth="1"/>
    <col min="15627" max="15627" width="1.625" style="68" customWidth="1"/>
    <col min="15628" max="15628" width="12.125" style="68" customWidth="1"/>
    <col min="15629" max="15629" width="20.875" style="68" customWidth="1"/>
    <col min="15630" max="15872" width="11" style="68"/>
    <col min="15873" max="15873" width="3.375" style="68" customWidth="1"/>
    <col min="15874" max="15874" width="11.625" style="68" bestFit="1" customWidth="1"/>
    <col min="15875" max="15875" width="12.375" style="68" customWidth="1"/>
    <col min="15876" max="15876" width="10.875" style="68" customWidth="1"/>
    <col min="15877" max="15877" width="12.25" style="68" customWidth="1"/>
    <col min="15878" max="15879" width="13.625" style="68" customWidth="1"/>
    <col min="15880" max="15882" width="12.625" style="68" customWidth="1"/>
    <col min="15883" max="15883" width="1.625" style="68" customWidth="1"/>
    <col min="15884" max="15884" width="12.125" style="68" customWidth="1"/>
    <col min="15885" max="15885" width="20.875" style="68" customWidth="1"/>
    <col min="15886" max="16128" width="11" style="68"/>
    <col min="16129" max="16129" width="3.375" style="68" customWidth="1"/>
    <col min="16130" max="16130" width="11.625" style="68" bestFit="1" customWidth="1"/>
    <col min="16131" max="16131" width="12.375" style="68" customWidth="1"/>
    <col min="16132" max="16132" width="10.875" style="68" customWidth="1"/>
    <col min="16133" max="16133" width="12.25" style="68" customWidth="1"/>
    <col min="16134" max="16135" width="13.625" style="68" customWidth="1"/>
    <col min="16136" max="16138" width="12.625" style="68" customWidth="1"/>
    <col min="16139" max="16139" width="1.625" style="68" customWidth="1"/>
    <col min="16140" max="16140" width="12.125" style="68" customWidth="1"/>
    <col min="16141" max="16141" width="20.875" style="68" customWidth="1"/>
    <col min="16142" max="16384" width="11" style="68"/>
  </cols>
  <sheetData>
    <row r="1" spans="1:12" s="69" customFormat="1" ht="24.95" customHeight="1">
      <c r="A1" s="64" t="s">
        <v>279</v>
      </c>
      <c r="C1" s="24"/>
      <c r="D1" s="24"/>
      <c r="E1" s="24"/>
      <c r="F1" s="24"/>
    </row>
    <row r="2" spans="1:12" s="35" customFormat="1" ht="15" customHeight="1">
      <c r="A2" s="49"/>
      <c r="C2" s="4"/>
      <c r="D2" s="4"/>
      <c r="E2" s="4"/>
      <c r="F2" s="4"/>
    </row>
    <row r="3" spans="1:12" s="4" customFormat="1" ht="15" customHeight="1">
      <c r="A3" s="4"/>
      <c r="B3" s="4"/>
      <c r="C3" s="4"/>
      <c r="D3" s="4"/>
      <c r="E3" s="4"/>
      <c r="F3" s="4"/>
      <c r="G3" s="4"/>
      <c r="H3" s="4"/>
      <c r="I3" s="4"/>
      <c r="J3" s="87" t="s">
        <v>355</v>
      </c>
      <c r="K3" s="4"/>
      <c r="L3" s="45"/>
    </row>
    <row r="4" spans="1:12" s="4" customFormat="1" ht="30" customHeight="1">
      <c r="A4" s="4"/>
      <c r="B4" s="70" t="s">
        <v>92</v>
      </c>
      <c r="C4" s="75" t="s">
        <v>350</v>
      </c>
      <c r="D4" s="75"/>
      <c r="E4" s="17" t="s">
        <v>101</v>
      </c>
      <c r="F4" s="75" t="s">
        <v>349</v>
      </c>
      <c r="G4" s="75" t="s">
        <v>347</v>
      </c>
      <c r="H4" s="17" t="s">
        <v>346</v>
      </c>
      <c r="I4" s="84" t="s">
        <v>113</v>
      </c>
      <c r="J4" s="75" t="s">
        <v>343</v>
      </c>
      <c r="K4" s="4"/>
      <c r="L4" s="4"/>
    </row>
    <row r="5" spans="1:12" s="4" customFormat="1" ht="51.75" customHeight="1">
      <c r="A5" s="4"/>
      <c r="B5" s="6"/>
      <c r="C5" s="17" t="s">
        <v>342</v>
      </c>
      <c r="D5" s="17" t="s">
        <v>340</v>
      </c>
      <c r="E5" s="17"/>
      <c r="F5" s="17"/>
      <c r="G5" s="75"/>
      <c r="H5" s="8"/>
      <c r="I5" s="85"/>
      <c r="J5" s="17"/>
      <c r="K5" s="4"/>
      <c r="L5" s="4"/>
    </row>
    <row r="6" spans="1:12" s="4" customFormat="1" ht="30" customHeight="1">
      <c r="A6" s="4"/>
      <c r="B6" s="71" t="s">
        <v>338</v>
      </c>
      <c r="C6" s="76">
        <v>46995</v>
      </c>
      <c r="D6" s="76">
        <v>34199</v>
      </c>
      <c r="E6" s="76">
        <v>30.63</v>
      </c>
      <c r="F6" s="76">
        <v>864055</v>
      </c>
      <c r="G6" s="76">
        <v>178514</v>
      </c>
      <c r="H6" s="83">
        <v>48161</v>
      </c>
      <c r="I6" s="86">
        <v>25878</v>
      </c>
      <c r="J6" s="76">
        <v>326915</v>
      </c>
      <c r="K6" s="88"/>
      <c r="L6" s="89"/>
    </row>
    <row r="7" spans="1:12" s="4" customFormat="1" ht="30" customHeight="1">
      <c r="A7" s="4"/>
      <c r="B7" s="71" t="s">
        <v>336</v>
      </c>
      <c r="C7" s="77">
        <v>48945</v>
      </c>
      <c r="D7" s="77">
        <v>36543</v>
      </c>
      <c r="E7" s="77">
        <v>32.5</v>
      </c>
      <c r="F7" s="77">
        <v>799068</v>
      </c>
      <c r="G7" s="77">
        <v>160614</v>
      </c>
      <c r="H7" s="83">
        <v>40678</v>
      </c>
      <c r="I7" s="86">
        <v>28217</v>
      </c>
      <c r="J7" s="77">
        <v>331233</v>
      </c>
      <c r="K7" s="88"/>
      <c r="L7" s="89"/>
    </row>
    <row r="8" spans="1:12" s="4" customFormat="1" ht="30" customHeight="1">
      <c r="A8" s="4"/>
      <c r="B8" s="71" t="s">
        <v>334</v>
      </c>
      <c r="C8" s="77">
        <v>46014</v>
      </c>
      <c r="D8" s="77">
        <v>31816</v>
      </c>
      <c r="E8" s="77">
        <v>28.38</v>
      </c>
      <c r="F8" s="77">
        <v>794470</v>
      </c>
      <c r="G8" s="77">
        <v>166982</v>
      </c>
      <c r="H8" s="83">
        <v>49675</v>
      </c>
      <c r="I8" s="86">
        <v>31402</v>
      </c>
      <c r="J8" s="77">
        <v>335315</v>
      </c>
      <c r="K8" s="88"/>
      <c r="L8" s="89"/>
    </row>
    <row r="9" spans="1:12" s="4" customFormat="1" ht="30" customHeight="1">
      <c r="A9" s="4"/>
      <c r="B9" s="71" t="s">
        <v>12</v>
      </c>
      <c r="C9" s="77">
        <v>46859</v>
      </c>
      <c r="D9" s="77">
        <v>31803</v>
      </c>
      <c r="E9" s="77">
        <v>28</v>
      </c>
      <c r="F9" s="77">
        <v>820276</v>
      </c>
      <c r="G9" s="77">
        <v>172787</v>
      </c>
      <c r="H9" s="77">
        <v>52818</v>
      </c>
      <c r="I9" s="77">
        <v>29396</v>
      </c>
      <c r="J9" s="77">
        <v>339247</v>
      </c>
      <c r="K9" s="88"/>
      <c r="L9" s="89"/>
    </row>
    <row r="10" spans="1:12" s="4" customFormat="1" ht="30" customHeight="1">
      <c r="A10" s="4"/>
      <c r="B10" s="71" t="s">
        <v>333</v>
      </c>
      <c r="C10" s="77">
        <v>47879</v>
      </c>
      <c r="D10" s="77">
        <v>31988</v>
      </c>
      <c r="E10" s="77">
        <v>28</v>
      </c>
      <c r="F10" s="77">
        <v>806447</v>
      </c>
      <c r="G10" s="77">
        <v>173205</v>
      </c>
      <c r="H10" s="77">
        <v>55692</v>
      </c>
      <c r="I10" s="77">
        <v>28546</v>
      </c>
      <c r="J10" s="77">
        <v>340176</v>
      </c>
      <c r="K10" s="88"/>
      <c r="L10" s="89"/>
    </row>
    <row r="11" spans="1:12" s="4" customFormat="1" ht="30" customHeight="1">
      <c r="A11" s="4"/>
      <c r="B11" s="71" t="s">
        <v>238</v>
      </c>
      <c r="C11" s="77">
        <v>47875</v>
      </c>
      <c r="D11" s="77">
        <v>31153</v>
      </c>
      <c r="E11" s="77">
        <v>28</v>
      </c>
      <c r="F11" s="77">
        <v>818063</v>
      </c>
      <c r="G11" s="77">
        <v>181591</v>
      </c>
      <c r="H11" s="77">
        <v>65012</v>
      </c>
      <c r="I11" s="77">
        <v>23810</v>
      </c>
      <c r="J11" s="77">
        <v>344531</v>
      </c>
      <c r="K11" s="89"/>
      <c r="L11" s="4"/>
    </row>
    <row r="12" spans="1:12" s="4" customFormat="1" ht="30" customHeight="1">
      <c r="A12" s="4"/>
      <c r="B12" s="71" t="s">
        <v>133</v>
      </c>
      <c r="C12" s="77">
        <v>51021</v>
      </c>
      <c r="D12" s="77">
        <v>33472</v>
      </c>
      <c r="E12" s="77">
        <v>29</v>
      </c>
      <c r="F12" s="77">
        <v>727524</v>
      </c>
      <c r="G12" s="77">
        <v>161759</v>
      </c>
      <c r="H12" s="77">
        <v>61007</v>
      </c>
      <c r="I12" s="77">
        <v>20428</v>
      </c>
      <c r="J12" s="77">
        <v>338125</v>
      </c>
      <c r="K12" s="89"/>
      <c r="L12" s="4"/>
    </row>
    <row r="13" spans="1:12" s="4" customFormat="1" ht="30" customHeight="1">
      <c r="A13" s="4"/>
      <c r="B13" s="71" t="s">
        <v>387</v>
      </c>
      <c r="C13" s="77">
        <v>47143</v>
      </c>
      <c r="D13" s="77">
        <v>29071</v>
      </c>
      <c r="E13" s="77">
        <v>26</v>
      </c>
      <c r="F13" s="77">
        <v>610648</v>
      </c>
      <c r="G13" s="77">
        <v>115744</v>
      </c>
      <c r="H13" s="77">
        <v>57568</v>
      </c>
      <c r="I13" s="77">
        <v>8539</v>
      </c>
      <c r="J13" s="77">
        <v>343185</v>
      </c>
      <c r="K13" s="89"/>
      <c r="L13" s="4"/>
    </row>
    <row r="14" spans="1:12" s="4" customFormat="1" ht="30" customHeight="1">
      <c r="A14" s="4"/>
      <c r="B14" s="71" t="s">
        <v>189</v>
      </c>
      <c r="C14" s="77">
        <v>50454</v>
      </c>
      <c r="D14" s="77">
        <v>31471</v>
      </c>
      <c r="E14" s="77">
        <v>28</v>
      </c>
      <c r="F14" s="77">
        <v>735439</v>
      </c>
      <c r="G14" s="77">
        <v>157243</v>
      </c>
      <c r="H14" s="77">
        <v>72740</v>
      </c>
      <c r="I14" s="77">
        <v>16506</v>
      </c>
      <c r="J14" s="77">
        <v>346934</v>
      </c>
      <c r="K14" s="89"/>
      <c r="L14" s="4"/>
    </row>
    <row r="15" spans="1:12" s="4" customFormat="1" ht="30" customHeight="1">
      <c r="A15" s="4"/>
      <c r="B15" s="71" t="s">
        <v>401</v>
      </c>
      <c r="C15" s="77">
        <v>53924</v>
      </c>
      <c r="D15" s="77">
        <v>33520</v>
      </c>
      <c r="E15" s="77">
        <v>29</v>
      </c>
      <c r="F15" s="77">
        <v>747920</v>
      </c>
      <c r="G15" s="77">
        <v>159916</v>
      </c>
      <c r="H15" s="77">
        <v>71009</v>
      </c>
      <c r="I15" s="77">
        <v>20344</v>
      </c>
      <c r="J15" s="77">
        <v>349949</v>
      </c>
      <c r="K15" s="89"/>
      <c r="L15" s="4"/>
    </row>
    <row r="16" spans="1:12" s="4" customFormat="1" ht="30" customHeight="1">
      <c r="A16" s="4"/>
      <c r="B16" s="71" t="s">
        <v>191</v>
      </c>
      <c r="C16" s="77">
        <v>57500</v>
      </c>
      <c r="D16" s="77">
        <v>35814</v>
      </c>
      <c r="E16" s="77">
        <v>32</v>
      </c>
      <c r="F16" s="77">
        <v>853345</v>
      </c>
      <c r="G16" s="77">
        <v>185247</v>
      </c>
      <c r="H16" s="77">
        <v>80802</v>
      </c>
      <c r="I16" s="77">
        <v>27770</v>
      </c>
      <c r="J16" s="77">
        <v>351399</v>
      </c>
      <c r="K16" s="89"/>
      <c r="L16" s="4"/>
    </row>
    <row r="17" spans="1:13" s="4" customFormat="1" ht="30" customHeight="1">
      <c r="A17" s="4"/>
      <c r="B17" s="71" t="s">
        <v>417</v>
      </c>
      <c r="C17" s="77">
        <v>60461</v>
      </c>
      <c r="D17" s="77">
        <v>37866</v>
      </c>
      <c r="E17" s="77">
        <v>34</v>
      </c>
      <c r="F17" s="77">
        <v>808572</v>
      </c>
      <c r="G17" s="77">
        <v>180891</v>
      </c>
      <c r="H17" s="77">
        <v>79840</v>
      </c>
      <c r="I17" s="77">
        <v>24249</v>
      </c>
      <c r="J17" s="77">
        <v>352533</v>
      </c>
      <c r="K17" s="89"/>
      <c r="L17" s="4"/>
      <c r="M17" s="4"/>
    </row>
    <row r="18" spans="1:13" s="4" customFormat="1" ht="15" customHeight="1">
      <c r="A18" s="4"/>
      <c r="B18" s="58"/>
      <c r="C18" s="58"/>
      <c r="D18" s="80"/>
      <c r="E18" s="81"/>
      <c r="F18" s="58"/>
      <c r="G18" s="80"/>
      <c r="H18" s="80"/>
      <c r="I18" s="58"/>
      <c r="J18" s="58"/>
      <c r="K18" s="4"/>
      <c r="L18" s="4"/>
      <c r="M18" s="4"/>
    </row>
    <row r="19" spans="1:13" s="4" customFormat="1" ht="15" customHeight="1">
      <c r="A19" s="4"/>
      <c r="B19" s="4" t="s">
        <v>332</v>
      </c>
      <c r="C19" s="58"/>
      <c r="D19" s="80"/>
      <c r="E19" s="81"/>
      <c r="F19" s="58"/>
      <c r="G19" s="80"/>
      <c r="H19" s="80"/>
      <c r="I19" s="58"/>
      <c r="J19" s="58"/>
      <c r="K19" s="4"/>
      <c r="L19" s="4"/>
      <c r="M19" s="4"/>
    </row>
    <row r="20" spans="1:13" ht="15" customHeight="1">
      <c r="B20" s="72" t="s">
        <v>330</v>
      </c>
      <c r="C20" s="78"/>
      <c r="D20" s="78"/>
      <c r="E20" s="78"/>
      <c r="F20" s="78"/>
      <c r="G20" s="78"/>
      <c r="H20" s="78"/>
      <c r="I20" s="78"/>
      <c r="J20" s="78"/>
      <c r="K20" s="78"/>
    </row>
    <row r="21" spans="1:13">
      <c r="B21" s="73"/>
      <c r="C21" s="78"/>
      <c r="D21" s="78"/>
      <c r="E21" s="78"/>
      <c r="F21" s="78"/>
      <c r="G21" s="78"/>
      <c r="H21" s="78"/>
      <c r="I21" s="78"/>
      <c r="J21" s="78"/>
      <c r="K21" s="78"/>
    </row>
    <row r="22" spans="1:13">
      <c r="B22" s="73"/>
      <c r="C22" s="79"/>
      <c r="D22" s="79"/>
      <c r="E22" s="79"/>
      <c r="F22" s="79"/>
      <c r="G22" s="79"/>
      <c r="H22" s="79"/>
      <c r="I22" s="78"/>
      <c r="J22" s="78"/>
      <c r="K22" s="78"/>
    </row>
    <row r="23" spans="1:13" s="2" customFormat="1" ht="13.2">
      <c r="B23" s="74"/>
      <c r="C23" s="74"/>
      <c r="D23" s="74"/>
      <c r="E23" s="74"/>
      <c r="F23" s="74"/>
      <c r="G23" s="82"/>
      <c r="H23" s="74"/>
    </row>
    <row r="24" spans="1:13" s="2" customFormat="1" ht="13.2">
      <c r="B24" s="74"/>
      <c r="C24" s="74"/>
      <c r="D24" s="74"/>
      <c r="E24" s="74"/>
      <c r="F24" s="74"/>
      <c r="G24" s="82"/>
      <c r="H24" s="74"/>
    </row>
    <row r="25" spans="1:13" s="2" customFormat="1" ht="13.2">
      <c r="B25" s="74"/>
      <c r="C25" s="74"/>
      <c r="D25" s="74"/>
      <c r="E25" s="74"/>
      <c r="F25" s="74"/>
      <c r="G25" s="74"/>
      <c r="H25" s="74"/>
    </row>
    <row r="26" spans="1:13" s="2" customFormat="1" ht="13.2"/>
    <row r="27" spans="1:13" s="2" customFormat="1" ht="13.2"/>
    <row r="28" spans="1:13" s="2" customFormat="1" ht="13.2"/>
    <row r="29" spans="1:13" s="2" customFormat="1" ht="13.2"/>
    <row r="30" spans="1:13" s="2" customFormat="1" ht="13.2"/>
  </sheetData>
  <customSheetViews>
    <customSheetView guid="{96B612BC-8806-E444-88B1-4DCF179A7E6B}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1"/>
      <headerFooter alignWithMargins="0"/>
    </customSheetView>
    <customSheetView guid="{B4467869-544B-F34B-8EAA-E7B763936B8A}" showPageBreaks="1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2"/>
      <headerFooter alignWithMargins="0"/>
    </customSheetView>
    <customSheetView guid="{0116BDBE-C64C-CA4E-A373-1515DB40E62B}" showPageBreaks="1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3"/>
      <headerFooter alignWithMargins="0"/>
    </customSheetView>
    <customSheetView guid="{A4EF9216-9E19-9545-97B0-FE2A34D0F987}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4"/>
      <headerFooter alignWithMargins="0"/>
    </customSheetView>
    <customSheetView guid="{A5BCBE8B-D631-DC4D-AC12-4A7C26D032E3}" fitToPage="1" view="pageBreakPreview" topLeftCell="B8">
      <selection activeCell="E12" sqref="E12"/>
      <pageMargins left="0.75" right="0.75" top="1" bottom="1" header="0.51200000000000001" footer="0.51200000000000001"/>
      <pageSetup paperSize="9" orientation="landscape" r:id="rId5"/>
      <headerFooter alignWithMargins="0"/>
    </customSheetView>
    <customSheetView guid="{B0DB08DD-A51A-7B4D-90C7-D6001A363E20}" fitToPage="1" view="pageBreakPreview" topLeftCell="B8">
      <selection activeCell="E12" sqref="E12"/>
      <pageMargins left="0.75" right="0.75" top="1" bottom="1" header="0.51200000000000001" footer="0.51200000000000001"/>
      <pageSetup paperSize="9" orientation="landscape" r:id="rId6"/>
      <headerFooter alignWithMargins="0"/>
    </customSheetView>
    <customSheetView guid="{3921EBAD-0C40-4043-BD12-92945C85681F}" fitToPage="1" view="pageBreakPreview" topLeftCell="B8">
      <selection activeCell="E12" sqref="E12"/>
      <pageMargins left="0.75" right="0.75" top="1" bottom="1" header="0.51200000000000001" footer="0.51200000000000001"/>
      <pageSetup paperSize="9" orientation="landscape" r:id="rId7"/>
      <headerFooter alignWithMargins="0"/>
    </customSheetView>
    <customSheetView guid="{010BA514-F8E5-F44B-9408-73D0BAF03220}" fitToPage="1" view="pageBreakPreview" topLeftCell="B8">
      <selection activeCell="E12" sqref="E12"/>
      <pageMargins left="0.75" right="0.75" top="1" bottom="1" header="0.51200000000000001" footer="0.51200000000000001"/>
      <pageSetup paperSize="9" orientation="landscape" r:id="rId8"/>
      <headerFooter alignWithMargins="0"/>
    </customSheetView>
    <customSheetView guid="{4B7C6462-01AD-C24A-BE5A-370058683597}" fitToPage="1" view="pageBreakPreview">
      <selection activeCell="J16" sqref="J16"/>
      <pageMargins left="0.75" right="0.75" top="1" bottom="1" header="0.51200000000000001" footer="0.51200000000000001"/>
      <pageSetup paperSize="9" orientation="landscape" r:id="rId9"/>
      <headerFooter alignWithMargins="0"/>
    </customSheetView>
    <customSheetView guid="{BED36000-7DE8-C64D-9753-50381AC4E376}" showPageBreaks="1" fitToPage="1" view="pageBreakPreview" topLeftCell="A7">
      <selection activeCell="J16" sqref="J16"/>
      <pageMargins left="0.75" right="0.75" top="1" bottom="1" header="0.51200000000000001" footer="0.51200000000000001"/>
      <pageSetup paperSize="9" orientation="landscape" r:id="rId10"/>
      <headerFooter alignWithMargins="0"/>
    </customSheetView>
    <customSheetView guid="{EDCFDF64-6C70-AA4F-8600-46A2DC214C55}" fitToPage="1" view="pageBreakPreview" topLeftCell="A7">
      <selection activeCell="J16" sqref="J16"/>
      <pageMargins left="0.75" right="0.75" top="1" bottom="1" header="0.51200000000000001" footer="0.51200000000000001"/>
      <pageSetup paperSize="9" orientation="landscape" r:id="rId11"/>
      <headerFooter alignWithMargins="0"/>
    </customSheetView>
    <customSheetView guid="{1E50F6C9-5C17-0441-AFE8-085841FC9038}" showPageBreaks="1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12"/>
      <headerFooter alignWithMargins="0"/>
    </customSheetView>
    <customSheetView guid="{68BA17B9-516F-7340-B926-33A1D6C8EC6E}" fitToPage="1" view="pageBreakPreview" topLeftCell="A8">
      <selection activeCell="O28" sqref="O28"/>
      <pageMargins left="0.75" right="0.75" top="1" bottom="1" header="0.51200000000000001" footer="0.51200000000000001"/>
      <pageSetup paperSize="9" orientation="landscape" r:id="rId13"/>
      <headerFooter alignWithMargins="0"/>
    </customSheetView>
    <customSheetView guid="{6215127C-1D1E-3A4D-A947-13022DFEFE8A}" showPageBreaks="1" fitToPage="1" view="pageBreakPreview" topLeftCell="A8">
      <selection activeCell="J16" sqref="J16"/>
      <pageMargins left="0.75" right="0.75" top="1" bottom="1" header="0.51200000000000001" footer="0.51200000000000001"/>
      <pageSetup paperSize="9" orientation="landscape" r:id="rId14"/>
      <headerFooter alignWithMargins="0"/>
    </customSheetView>
    <customSheetView guid="{962BC72F-66F5-194B-A345-86E7D742C92C}" fitToPage="1" view="pageBreakPreview">
      <selection activeCell="J16" sqref="J16"/>
      <pageMargins left="0.75" right="0.75" top="1" bottom="1" header="0.51200000000000001" footer="0.51200000000000001"/>
      <pageSetup paperSize="9" orientation="landscape" r:id="rId15"/>
      <headerFooter alignWithMargins="0"/>
    </customSheetView>
    <customSheetView guid="{735208AB-3557-B847-80E8-E799B4E2B870}" fitToPage="1" view="pageBreakPreview" topLeftCell="A8">
      <selection activeCell="J16" sqref="J16"/>
      <pageMargins left="0.75" right="0.75" top="1" bottom="1" header="0.51200000000000001" footer="0.51200000000000001"/>
      <pageSetup paperSize="9" orientation="landscape" r:id="rId16"/>
      <headerFooter alignWithMargins="0"/>
    </customSheetView>
    <customSheetView guid="{8E6A6611-11AB-764B-8BD1-FAD2BA1D0124}" fitToPage="1" view="pageBreakPreview" topLeftCell="A8">
      <selection activeCell="J16" sqref="J16"/>
      <pageMargins left="0.75" right="0.75" top="1" bottom="1" header="0.51200000000000001" footer="0.51200000000000001"/>
      <pageSetup paperSize="9" orientation="landscape" r:id="rId17"/>
      <headerFooter alignWithMargins="0"/>
    </customSheetView>
    <customSheetView guid="{FDC56B3F-AA0D-EC42-BCB9-5304CA97DB50}" fitToPage="1" view="pageBreakPreview">
      <selection activeCell="A1"/>
      <pageMargins left="0.75" right="0.75" top="1" bottom="1" header="0.51200000000000001" footer="0.51200000000000001"/>
      <pageSetup paperSize="9" orientation="landscape" r:id="rId18"/>
      <headerFooter alignWithMargins="0"/>
    </customSheetView>
    <customSheetView guid="{DBC3C8D2-A4DE-0E47-93C6-778332A94AA0}" fitToPage="1" view="pageBreakPreview" topLeftCell="A7">
      <selection activeCell="J16" sqref="J16"/>
      <pageMargins left="0.75" right="0.75" top="1" bottom="1" header="0.51200000000000001" footer="0.51200000000000001"/>
      <pageSetup paperSize="9" orientation="landscape" r:id="rId19"/>
      <headerFooter alignWithMargins="0"/>
    </customSheetView>
    <customSheetView guid="{62034473-0D23-6445-BA68-8B98B56D2740}" showPageBreaks="1" fitToPage="1" view="pageBreakPreview" topLeftCell="A8">
      <selection activeCell="J16" sqref="J16"/>
      <pageMargins left="0.75" right="0.75" top="1" bottom="1" header="0.51200000000000001" footer="0.51200000000000001"/>
      <pageSetup paperSize="9" orientation="landscape" r:id="rId20"/>
      <headerFooter alignWithMargins="0"/>
    </customSheetView>
    <customSheetView guid="{4E2FE851-0210-CB4B-AFD2-F74D01C675E1}" fitToPage="1" view="pageBreakPreview" topLeftCell="B8">
      <selection activeCell="B17" sqref="B17:M17"/>
      <pageMargins left="0.75" right="0.75" top="1" bottom="1" header="0.51200000000000001" footer="0.51200000000000001"/>
      <pageSetup paperSize="9" orientation="landscape" r:id="rId21"/>
      <headerFooter alignWithMargins="0"/>
    </customSheetView>
  </customSheetViews>
  <mergeCells count="8">
    <mergeCell ref="C4:D4"/>
    <mergeCell ref="B4:B5"/>
    <mergeCell ref="E4:E5"/>
    <mergeCell ref="F4:F5"/>
    <mergeCell ref="G4:G5"/>
    <mergeCell ref="H4:H5"/>
    <mergeCell ref="I4:I5"/>
    <mergeCell ref="J4:J5"/>
  </mergeCells>
  <phoneticPr fontId="30"/>
  <pageMargins left="0.75" right="0.75" top="1" bottom="1" header="0.51200000000000001" footer="0.51200000000000001"/>
  <pageSetup paperSize="9" scale="89" fitToWidth="1" fitToHeight="1" orientation="landscape" usePrinterDefaults="1" r:id="rId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H38"/>
  <sheetViews>
    <sheetView view="pageBreakPreview" zoomScale="70" zoomScaleSheetLayoutView="70" workbookViewId="0">
      <selection activeCell="F8" sqref="F8"/>
    </sheetView>
  </sheetViews>
  <sheetFormatPr defaultColWidth="11" defaultRowHeight="16.2"/>
  <cols>
    <col min="1" max="1" width="3.375" style="90" customWidth="1"/>
    <col min="2" max="2" width="7.5" style="90" bestFit="1" customWidth="1"/>
    <col min="3" max="3" width="13.77734375" style="90" customWidth="1"/>
    <col min="4" max="4" width="57.44140625" style="91" customWidth="1"/>
    <col min="5" max="5" width="22.33203125" style="91" customWidth="1"/>
    <col min="6" max="6" width="23.875" style="91" bestFit="1" customWidth="1"/>
    <col min="7" max="7" width="24.5546875" style="91" customWidth="1"/>
    <col min="8" max="25" width="2.625" style="90" customWidth="1"/>
    <col min="26" max="256" width="11" style="90"/>
    <col min="257" max="257" width="3.375" style="90" customWidth="1"/>
    <col min="258" max="258" width="7.5" style="90" bestFit="1" customWidth="1"/>
    <col min="259" max="259" width="11.625" style="90" bestFit="1" customWidth="1"/>
    <col min="260" max="260" width="22.75" style="90" bestFit="1" customWidth="1"/>
    <col min="261" max="261" width="18.375" style="90" bestFit="1" customWidth="1"/>
    <col min="262" max="262" width="23.875" style="90" bestFit="1" customWidth="1"/>
    <col min="263" max="263" width="18.625" style="90" customWidth="1"/>
    <col min="264" max="281" width="2.625" style="90" customWidth="1"/>
    <col min="282" max="512" width="11" style="90"/>
    <col min="513" max="513" width="3.375" style="90" customWidth="1"/>
    <col min="514" max="514" width="7.5" style="90" bestFit="1" customWidth="1"/>
    <col min="515" max="515" width="11.625" style="90" bestFit="1" customWidth="1"/>
    <col min="516" max="516" width="22.75" style="90" bestFit="1" customWidth="1"/>
    <col min="517" max="517" width="18.375" style="90" bestFit="1" customWidth="1"/>
    <col min="518" max="518" width="23.875" style="90" bestFit="1" customWidth="1"/>
    <col min="519" max="519" width="18.625" style="90" customWidth="1"/>
    <col min="520" max="537" width="2.625" style="90" customWidth="1"/>
    <col min="538" max="768" width="11" style="90"/>
    <col min="769" max="769" width="3.375" style="90" customWidth="1"/>
    <col min="770" max="770" width="7.5" style="90" bestFit="1" customWidth="1"/>
    <col min="771" max="771" width="11.625" style="90" bestFit="1" customWidth="1"/>
    <col min="772" max="772" width="22.75" style="90" bestFit="1" customWidth="1"/>
    <col min="773" max="773" width="18.375" style="90" bestFit="1" customWidth="1"/>
    <col min="774" max="774" width="23.875" style="90" bestFit="1" customWidth="1"/>
    <col min="775" max="775" width="18.625" style="90" customWidth="1"/>
    <col min="776" max="793" width="2.625" style="90" customWidth="1"/>
    <col min="794" max="1024" width="11" style="90"/>
    <col min="1025" max="1025" width="3.375" style="90" customWidth="1"/>
    <col min="1026" max="1026" width="7.5" style="90" bestFit="1" customWidth="1"/>
    <col min="1027" max="1027" width="11.625" style="90" bestFit="1" customWidth="1"/>
    <col min="1028" max="1028" width="22.75" style="90" bestFit="1" customWidth="1"/>
    <col min="1029" max="1029" width="18.375" style="90" bestFit="1" customWidth="1"/>
    <col min="1030" max="1030" width="23.875" style="90" bestFit="1" customWidth="1"/>
    <col min="1031" max="1031" width="18.625" style="90" customWidth="1"/>
    <col min="1032" max="1049" width="2.625" style="90" customWidth="1"/>
    <col min="1050" max="1280" width="11" style="90"/>
    <col min="1281" max="1281" width="3.375" style="90" customWidth="1"/>
    <col min="1282" max="1282" width="7.5" style="90" bestFit="1" customWidth="1"/>
    <col min="1283" max="1283" width="11.625" style="90" bestFit="1" customWidth="1"/>
    <col min="1284" max="1284" width="22.75" style="90" bestFit="1" customWidth="1"/>
    <col min="1285" max="1285" width="18.375" style="90" bestFit="1" customWidth="1"/>
    <col min="1286" max="1286" width="23.875" style="90" bestFit="1" customWidth="1"/>
    <col min="1287" max="1287" width="18.625" style="90" customWidth="1"/>
    <col min="1288" max="1305" width="2.625" style="90" customWidth="1"/>
    <col min="1306" max="1536" width="11" style="90"/>
    <col min="1537" max="1537" width="3.375" style="90" customWidth="1"/>
    <col min="1538" max="1538" width="7.5" style="90" bestFit="1" customWidth="1"/>
    <col min="1539" max="1539" width="11.625" style="90" bestFit="1" customWidth="1"/>
    <col min="1540" max="1540" width="22.75" style="90" bestFit="1" customWidth="1"/>
    <col min="1541" max="1541" width="18.375" style="90" bestFit="1" customWidth="1"/>
    <col min="1542" max="1542" width="23.875" style="90" bestFit="1" customWidth="1"/>
    <col min="1543" max="1543" width="18.625" style="90" customWidth="1"/>
    <col min="1544" max="1561" width="2.625" style="90" customWidth="1"/>
    <col min="1562" max="1792" width="11" style="90"/>
    <col min="1793" max="1793" width="3.375" style="90" customWidth="1"/>
    <col min="1794" max="1794" width="7.5" style="90" bestFit="1" customWidth="1"/>
    <col min="1795" max="1795" width="11.625" style="90" bestFit="1" customWidth="1"/>
    <col min="1796" max="1796" width="22.75" style="90" bestFit="1" customWidth="1"/>
    <col min="1797" max="1797" width="18.375" style="90" bestFit="1" customWidth="1"/>
    <col min="1798" max="1798" width="23.875" style="90" bestFit="1" customWidth="1"/>
    <col min="1799" max="1799" width="18.625" style="90" customWidth="1"/>
    <col min="1800" max="1817" width="2.625" style="90" customWidth="1"/>
    <col min="1818" max="2048" width="11" style="90"/>
    <col min="2049" max="2049" width="3.375" style="90" customWidth="1"/>
    <col min="2050" max="2050" width="7.5" style="90" bestFit="1" customWidth="1"/>
    <col min="2051" max="2051" width="11.625" style="90" bestFit="1" customWidth="1"/>
    <col min="2052" max="2052" width="22.75" style="90" bestFit="1" customWidth="1"/>
    <col min="2053" max="2053" width="18.375" style="90" bestFit="1" customWidth="1"/>
    <col min="2054" max="2054" width="23.875" style="90" bestFit="1" customWidth="1"/>
    <col min="2055" max="2055" width="18.625" style="90" customWidth="1"/>
    <col min="2056" max="2073" width="2.625" style="90" customWidth="1"/>
    <col min="2074" max="2304" width="11" style="90"/>
    <col min="2305" max="2305" width="3.375" style="90" customWidth="1"/>
    <col min="2306" max="2306" width="7.5" style="90" bestFit="1" customWidth="1"/>
    <col min="2307" max="2307" width="11.625" style="90" bestFit="1" customWidth="1"/>
    <col min="2308" max="2308" width="22.75" style="90" bestFit="1" customWidth="1"/>
    <col min="2309" max="2309" width="18.375" style="90" bestFit="1" customWidth="1"/>
    <col min="2310" max="2310" width="23.875" style="90" bestFit="1" customWidth="1"/>
    <col min="2311" max="2311" width="18.625" style="90" customWidth="1"/>
    <col min="2312" max="2329" width="2.625" style="90" customWidth="1"/>
    <col min="2330" max="2560" width="11" style="90"/>
    <col min="2561" max="2561" width="3.375" style="90" customWidth="1"/>
    <col min="2562" max="2562" width="7.5" style="90" bestFit="1" customWidth="1"/>
    <col min="2563" max="2563" width="11.625" style="90" bestFit="1" customWidth="1"/>
    <col min="2564" max="2564" width="22.75" style="90" bestFit="1" customWidth="1"/>
    <col min="2565" max="2565" width="18.375" style="90" bestFit="1" customWidth="1"/>
    <col min="2566" max="2566" width="23.875" style="90" bestFit="1" customWidth="1"/>
    <col min="2567" max="2567" width="18.625" style="90" customWidth="1"/>
    <col min="2568" max="2585" width="2.625" style="90" customWidth="1"/>
    <col min="2586" max="2816" width="11" style="90"/>
    <col min="2817" max="2817" width="3.375" style="90" customWidth="1"/>
    <col min="2818" max="2818" width="7.5" style="90" bestFit="1" customWidth="1"/>
    <col min="2819" max="2819" width="11.625" style="90" bestFit="1" customWidth="1"/>
    <col min="2820" max="2820" width="22.75" style="90" bestFit="1" customWidth="1"/>
    <col min="2821" max="2821" width="18.375" style="90" bestFit="1" customWidth="1"/>
    <col min="2822" max="2822" width="23.875" style="90" bestFit="1" customWidth="1"/>
    <col min="2823" max="2823" width="18.625" style="90" customWidth="1"/>
    <col min="2824" max="2841" width="2.625" style="90" customWidth="1"/>
    <col min="2842" max="3072" width="11" style="90"/>
    <col min="3073" max="3073" width="3.375" style="90" customWidth="1"/>
    <col min="3074" max="3074" width="7.5" style="90" bestFit="1" customWidth="1"/>
    <col min="3075" max="3075" width="11.625" style="90" bestFit="1" customWidth="1"/>
    <col min="3076" max="3076" width="22.75" style="90" bestFit="1" customWidth="1"/>
    <col min="3077" max="3077" width="18.375" style="90" bestFit="1" customWidth="1"/>
    <col min="3078" max="3078" width="23.875" style="90" bestFit="1" customWidth="1"/>
    <col min="3079" max="3079" width="18.625" style="90" customWidth="1"/>
    <col min="3080" max="3097" width="2.625" style="90" customWidth="1"/>
    <col min="3098" max="3328" width="11" style="90"/>
    <col min="3329" max="3329" width="3.375" style="90" customWidth="1"/>
    <col min="3330" max="3330" width="7.5" style="90" bestFit="1" customWidth="1"/>
    <col min="3331" max="3331" width="11.625" style="90" bestFit="1" customWidth="1"/>
    <col min="3332" max="3332" width="22.75" style="90" bestFit="1" customWidth="1"/>
    <col min="3333" max="3333" width="18.375" style="90" bestFit="1" customWidth="1"/>
    <col min="3334" max="3334" width="23.875" style="90" bestFit="1" customWidth="1"/>
    <col min="3335" max="3335" width="18.625" style="90" customWidth="1"/>
    <col min="3336" max="3353" width="2.625" style="90" customWidth="1"/>
    <col min="3354" max="3584" width="11" style="90"/>
    <col min="3585" max="3585" width="3.375" style="90" customWidth="1"/>
    <col min="3586" max="3586" width="7.5" style="90" bestFit="1" customWidth="1"/>
    <col min="3587" max="3587" width="11.625" style="90" bestFit="1" customWidth="1"/>
    <col min="3588" max="3588" width="22.75" style="90" bestFit="1" customWidth="1"/>
    <col min="3589" max="3589" width="18.375" style="90" bestFit="1" customWidth="1"/>
    <col min="3590" max="3590" width="23.875" style="90" bestFit="1" customWidth="1"/>
    <col min="3591" max="3591" width="18.625" style="90" customWidth="1"/>
    <col min="3592" max="3609" width="2.625" style="90" customWidth="1"/>
    <col min="3610" max="3840" width="11" style="90"/>
    <col min="3841" max="3841" width="3.375" style="90" customWidth="1"/>
    <col min="3842" max="3842" width="7.5" style="90" bestFit="1" customWidth="1"/>
    <col min="3843" max="3843" width="11.625" style="90" bestFit="1" customWidth="1"/>
    <col min="3844" max="3844" width="22.75" style="90" bestFit="1" customWidth="1"/>
    <col min="3845" max="3845" width="18.375" style="90" bestFit="1" customWidth="1"/>
    <col min="3846" max="3846" width="23.875" style="90" bestFit="1" customWidth="1"/>
    <col min="3847" max="3847" width="18.625" style="90" customWidth="1"/>
    <col min="3848" max="3865" width="2.625" style="90" customWidth="1"/>
    <col min="3866" max="4096" width="11" style="90"/>
    <col min="4097" max="4097" width="3.375" style="90" customWidth="1"/>
    <col min="4098" max="4098" width="7.5" style="90" bestFit="1" customWidth="1"/>
    <col min="4099" max="4099" width="11.625" style="90" bestFit="1" customWidth="1"/>
    <col min="4100" max="4100" width="22.75" style="90" bestFit="1" customWidth="1"/>
    <col min="4101" max="4101" width="18.375" style="90" bestFit="1" customWidth="1"/>
    <col min="4102" max="4102" width="23.875" style="90" bestFit="1" customWidth="1"/>
    <col min="4103" max="4103" width="18.625" style="90" customWidth="1"/>
    <col min="4104" max="4121" width="2.625" style="90" customWidth="1"/>
    <col min="4122" max="4352" width="11" style="90"/>
    <col min="4353" max="4353" width="3.375" style="90" customWidth="1"/>
    <col min="4354" max="4354" width="7.5" style="90" bestFit="1" customWidth="1"/>
    <col min="4355" max="4355" width="11.625" style="90" bestFit="1" customWidth="1"/>
    <col min="4356" max="4356" width="22.75" style="90" bestFit="1" customWidth="1"/>
    <col min="4357" max="4357" width="18.375" style="90" bestFit="1" customWidth="1"/>
    <col min="4358" max="4358" width="23.875" style="90" bestFit="1" customWidth="1"/>
    <col min="4359" max="4359" width="18.625" style="90" customWidth="1"/>
    <col min="4360" max="4377" width="2.625" style="90" customWidth="1"/>
    <col min="4378" max="4608" width="11" style="90"/>
    <col min="4609" max="4609" width="3.375" style="90" customWidth="1"/>
    <col min="4610" max="4610" width="7.5" style="90" bestFit="1" customWidth="1"/>
    <col min="4611" max="4611" width="11.625" style="90" bestFit="1" customWidth="1"/>
    <col min="4612" max="4612" width="22.75" style="90" bestFit="1" customWidth="1"/>
    <col min="4613" max="4613" width="18.375" style="90" bestFit="1" customWidth="1"/>
    <col min="4614" max="4614" width="23.875" style="90" bestFit="1" customWidth="1"/>
    <col min="4615" max="4615" width="18.625" style="90" customWidth="1"/>
    <col min="4616" max="4633" width="2.625" style="90" customWidth="1"/>
    <col min="4634" max="4864" width="11" style="90"/>
    <col min="4865" max="4865" width="3.375" style="90" customWidth="1"/>
    <col min="4866" max="4866" width="7.5" style="90" bestFit="1" customWidth="1"/>
    <col min="4867" max="4867" width="11.625" style="90" bestFit="1" customWidth="1"/>
    <col min="4868" max="4868" width="22.75" style="90" bestFit="1" customWidth="1"/>
    <col min="4869" max="4869" width="18.375" style="90" bestFit="1" customWidth="1"/>
    <col min="4870" max="4870" width="23.875" style="90" bestFit="1" customWidth="1"/>
    <col min="4871" max="4871" width="18.625" style="90" customWidth="1"/>
    <col min="4872" max="4889" width="2.625" style="90" customWidth="1"/>
    <col min="4890" max="5120" width="11" style="90"/>
    <col min="5121" max="5121" width="3.375" style="90" customWidth="1"/>
    <col min="5122" max="5122" width="7.5" style="90" bestFit="1" customWidth="1"/>
    <col min="5123" max="5123" width="11.625" style="90" bestFit="1" customWidth="1"/>
    <col min="5124" max="5124" width="22.75" style="90" bestFit="1" customWidth="1"/>
    <col min="5125" max="5125" width="18.375" style="90" bestFit="1" customWidth="1"/>
    <col min="5126" max="5126" width="23.875" style="90" bestFit="1" customWidth="1"/>
    <col min="5127" max="5127" width="18.625" style="90" customWidth="1"/>
    <col min="5128" max="5145" width="2.625" style="90" customWidth="1"/>
    <col min="5146" max="5376" width="11" style="90"/>
    <col min="5377" max="5377" width="3.375" style="90" customWidth="1"/>
    <col min="5378" max="5378" width="7.5" style="90" bestFit="1" customWidth="1"/>
    <col min="5379" max="5379" width="11.625" style="90" bestFit="1" customWidth="1"/>
    <col min="5380" max="5380" width="22.75" style="90" bestFit="1" customWidth="1"/>
    <col min="5381" max="5381" width="18.375" style="90" bestFit="1" customWidth="1"/>
    <col min="5382" max="5382" width="23.875" style="90" bestFit="1" customWidth="1"/>
    <col min="5383" max="5383" width="18.625" style="90" customWidth="1"/>
    <col min="5384" max="5401" width="2.625" style="90" customWidth="1"/>
    <col min="5402" max="5632" width="11" style="90"/>
    <col min="5633" max="5633" width="3.375" style="90" customWidth="1"/>
    <col min="5634" max="5634" width="7.5" style="90" bestFit="1" customWidth="1"/>
    <col min="5635" max="5635" width="11.625" style="90" bestFit="1" customWidth="1"/>
    <col min="5636" max="5636" width="22.75" style="90" bestFit="1" customWidth="1"/>
    <col min="5637" max="5637" width="18.375" style="90" bestFit="1" customWidth="1"/>
    <col min="5638" max="5638" width="23.875" style="90" bestFit="1" customWidth="1"/>
    <col min="5639" max="5639" width="18.625" style="90" customWidth="1"/>
    <col min="5640" max="5657" width="2.625" style="90" customWidth="1"/>
    <col min="5658" max="5888" width="11" style="90"/>
    <col min="5889" max="5889" width="3.375" style="90" customWidth="1"/>
    <col min="5890" max="5890" width="7.5" style="90" bestFit="1" customWidth="1"/>
    <col min="5891" max="5891" width="11.625" style="90" bestFit="1" customWidth="1"/>
    <col min="5892" max="5892" width="22.75" style="90" bestFit="1" customWidth="1"/>
    <col min="5893" max="5893" width="18.375" style="90" bestFit="1" customWidth="1"/>
    <col min="5894" max="5894" width="23.875" style="90" bestFit="1" customWidth="1"/>
    <col min="5895" max="5895" width="18.625" style="90" customWidth="1"/>
    <col min="5896" max="5913" width="2.625" style="90" customWidth="1"/>
    <col min="5914" max="6144" width="11" style="90"/>
    <col min="6145" max="6145" width="3.375" style="90" customWidth="1"/>
    <col min="6146" max="6146" width="7.5" style="90" bestFit="1" customWidth="1"/>
    <col min="6147" max="6147" width="11.625" style="90" bestFit="1" customWidth="1"/>
    <col min="6148" max="6148" width="22.75" style="90" bestFit="1" customWidth="1"/>
    <col min="6149" max="6149" width="18.375" style="90" bestFit="1" customWidth="1"/>
    <col min="6150" max="6150" width="23.875" style="90" bestFit="1" customWidth="1"/>
    <col min="6151" max="6151" width="18.625" style="90" customWidth="1"/>
    <col min="6152" max="6169" width="2.625" style="90" customWidth="1"/>
    <col min="6170" max="6400" width="11" style="90"/>
    <col min="6401" max="6401" width="3.375" style="90" customWidth="1"/>
    <col min="6402" max="6402" width="7.5" style="90" bestFit="1" customWidth="1"/>
    <col min="6403" max="6403" width="11.625" style="90" bestFit="1" customWidth="1"/>
    <col min="6404" max="6404" width="22.75" style="90" bestFit="1" customWidth="1"/>
    <col min="6405" max="6405" width="18.375" style="90" bestFit="1" customWidth="1"/>
    <col min="6406" max="6406" width="23.875" style="90" bestFit="1" customWidth="1"/>
    <col min="6407" max="6407" width="18.625" style="90" customWidth="1"/>
    <col min="6408" max="6425" width="2.625" style="90" customWidth="1"/>
    <col min="6426" max="6656" width="11" style="90"/>
    <col min="6657" max="6657" width="3.375" style="90" customWidth="1"/>
    <col min="6658" max="6658" width="7.5" style="90" bestFit="1" customWidth="1"/>
    <col min="6659" max="6659" width="11.625" style="90" bestFit="1" customWidth="1"/>
    <col min="6660" max="6660" width="22.75" style="90" bestFit="1" customWidth="1"/>
    <col min="6661" max="6661" width="18.375" style="90" bestFit="1" customWidth="1"/>
    <col min="6662" max="6662" width="23.875" style="90" bestFit="1" customWidth="1"/>
    <col min="6663" max="6663" width="18.625" style="90" customWidth="1"/>
    <col min="6664" max="6681" width="2.625" style="90" customWidth="1"/>
    <col min="6682" max="6912" width="11" style="90"/>
    <col min="6913" max="6913" width="3.375" style="90" customWidth="1"/>
    <col min="6914" max="6914" width="7.5" style="90" bestFit="1" customWidth="1"/>
    <col min="6915" max="6915" width="11.625" style="90" bestFit="1" customWidth="1"/>
    <col min="6916" max="6916" width="22.75" style="90" bestFit="1" customWidth="1"/>
    <col min="6917" max="6917" width="18.375" style="90" bestFit="1" customWidth="1"/>
    <col min="6918" max="6918" width="23.875" style="90" bestFit="1" customWidth="1"/>
    <col min="6919" max="6919" width="18.625" style="90" customWidth="1"/>
    <col min="6920" max="6937" width="2.625" style="90" customWidth="1"/>
    <col min="6938" max="7168" width="11" style="90"/>
    <col min="7169" max="7169" width="3.375" style="90" customWidth="1"/>
    <col min="7170" max="7170" width="7.5" style="90" bestFit="1" customWidth="1"/>
    <col min="7171" max="7171" width="11.625" style="90" bestFit="1" customWidth="1"/>
    <col min="7172" max="7172" width="22.75" style="90" bestFit="1" customWidth="1"/>
    <col min="7173" max="7173" width="18.375" style="90" bestFit="1" customWidth="1"/>
    <col min="7174" max="7174" width="23.875" style="90" bestFit="1" customWidth="1"/>
    <col min="7175" max="7175" width="18.625" style="90" customWidth="1"/>
    <col min="7176" max="7193" width="2.625" style="90" customWidth="1"/>
    <col min="7194" max="7424" width="11" style="90"/>
    <col min="7425" max="7425" width="3.375" style="90" customWidth="1"/>
    <col min="7426" max="7426" width="7.5" style="90" bestFit="1" customWidth="1"/>
    <col min="7427" max="7427" width="11.625" style="90" bestFit="1" customWidth="1"/>
    <col min="7428" max="7428" width="22.75" style="90" bestFit="1" customWidth="1"/>
    <col min="7429" max="7429" width="18.375" style="90" bestFit="1" customWidth="1"/>
    <col min="7430" max="7430" width="23.875" style="90" bestFit="1" customWidth="1"/>
    <col min="7431" max="7431" width="18.625" style="90" customWidth="1"/>
    <col min="7432" max="7449" width="2.625" style="90" customWidth="1"/>
    <col min="7450" max="7680" width="11" style="90"/>
    <col min="7681" max="7681" width="3.375" style="90" customWidth="1"/>
    <col min="7682" max="7682" width="7.5" style="90" bestFit="1" customWidth="1"/>
    <col min="7683" max="7683" width="11.625" style="90" bestFit="1" customWidth="1"/>
    <col min="7684" max="7684" width="22.75" style="90" bestFit="1" customWidth="1"/>
    <col min="7685" max="7685" width="18.375" style="90" bestFit="1" customWidth="1"/>
    <col min="7686" max="7686" width="23.875" style="90" bestFit="1" customWidth="1"/>
    <col min="7687" max="7687" width="18.625" style="90" customWidth="1"/>
    <col min="7688" max="7705" width="2.625" style="90" customWidth="1"/>
    <col min="7706" max="7936" width="11" style="90"/>
    <col min="7937" max="7937" width="3.375" style="90" customWidth="1"/>
    <col min="7938" max="7938" width="7.5" style="90" bestFit="1" customWidth="1"/>
    <col min="7939" max="7939" width="11.625" style="90" bestFit="1" customWidth="1"/>
    <col min="7940" max="7940" width="22.75" style="90" bestFit="1" customWidth="1"/>
    <col min="7941" max="7941" width="18.375" style="90" bestFit="1" customWidth="1"/>
    <col min="7942" max="7942" width="23.875" style="90" bestFit="1" customWidth="1"/>
    <col min="7943" max="7943" width="18.625" style="90" customWidth="1"/>
    <col min="7944" max="7961" width="2.625" style="90" customWidth="1"/>
    <col min="7962" max="8192" width="11" style="90"/>
    <col min="8193" max="8193" width="3.375" style="90" customWidth="1"/>
    <col min="8194" max="8194" width="7.5" style="90" bestFit="1" customWidth="1"/>
    <col min="8195" max="8195" width="11.625" style="90" bestFit="1" customWidth="1"/>
    <col min="8196" max="8196" width="22.75" style="90" bestFit="1" customWidth="1"/>
    <col min="8197" max="8197" width="18.375" style="90" bestFit="1" customWidth="1"/>
    <col min="8198" max="8198" width="23.875" style="90" bestFit="1" customWidth="1"/>
    <col min="8199" max="8199" width="18.625" style="90" customWidth="1"/>
    <col min="8200" max="8217" width="2.625" style="90" customWidth="1"/>
    <col min="8218" max="8448" width="11" style="90"/>
    <col min="8449" max="8449" width="3.375" style="90" customWidth="1"/>
    <col min="8450" max="8450" width="7.5" style="90" bestFit="1" customWidth="1"/>
    <col min="8451" max="8451" width="11.625" style="90" bestFit="1" customWidth="1"/>
    <col min="8452" max="8452" width="22.75" style="90" bestFit="1" customWidth="1"/>
    <col min="8453" max="8453" width="18.375" style="90" bestFit="1" customWidth="1"/>
    <col min="8454" max="8454" width="23.875" style="90" bestFit="1" customWidth="1"/>
    <col min="8455" max="8455" width="18.625" style="90" customWidth="1"/>
    <col min="8456" max="8473" width="2.625" style="90" customWidth="1"/>
    <col min="8474" max="8704" width="11" style="90"/>
    <col min="8705" max="8705" width="3.375" style="90" customWidth="1"/>
    <col min="8706" max="8706" width="7.5" style="90" bestFit="1" customWidth="1"/>
    <col min="8707" max="8707" width="11.625" style="90" bestFit="1" customWidth="1"/>
    <col min="8708" max="8708" width="22.75" style="90" bestFit="1" customWidth="1"/>
    <col min="8709" max="8709" width="18.375" style="90" bestFit="1" customWidth="1"/>
    <col min="8710" max="8710" width="23.875" style="90" bestFit="1" customWidth="1"/>
    <col min="8711" max="8711" width="18.625" style="90" customWidth="1"/>
    <col min="8712" max="8729" width="2.625" style="90" customWidth="1"/>
    <col min="8730" max="8960" width="11" style="90"/>
    <col min="8961" max="8961" width="3.375" style="90" customWidth="1"/>
    <col min="8962" max="8962" width="7.5" style="90" bestFit="1" customWidth="1"/>
    <col min="8963" max="8963" width="11.625" style="90" bestFit="1" customWidth="1"/>
    <col min="8964" max="8964" width="22.75" style="90" bestFit="1" customWidth="1"/>
    <col min="8965" max="8965" width="18.375" style="90" bestFit="1" customWidth="1"/>
    <col min="8966" max="8966" width="23.875" style="90" bestFit="1" customWidth="1"/>
    <col min="8967" max="8967" width="18.625" style="90" customWidth="1"/>
    <col min="8968" max="8985" width="2.625" style="90" customWidth="1"/>
    <col min="8986" max="9216" width="11" style="90"/>
    <col min="9217" max="9217" width="3.375" style="90" customWidth="1"/>
    <col min="9218" max="9218" width="7.5" style="90" bestFit="1" customWidth="1"/>
    <col min="9219" max="9219" width="11.625" style="90" bestFit="1" customWidth="1"/>
    <col min="9220" max="9220" width="22.75" style="90" bestFit="1" customWidth="1"/>
    <col min="9221" max="9221" width="18.375" style="90" bestFit="1" customWidth="1"/>
    <col min="9222" max="9222" width="23.875" style="90" bestFit="1" customWidth="1"/>
    <col min="9223" max="9223" width="18.625" style="90" customWidth="1"/>
    <col min="9224" max="9241" width="2.625" style="90" customWidth="1"/>
    <col min="9242" max="9472" width="11" style="90"/>
    <col min="9473" max="9473" width="3.375" style="90" customWidth="1"/>
    <col min="9474" max="9474" width="7.5" style="90" bestFit="1" customWidth="1"/>
    <col min="9475" max="9475" width="11.625" style="90" bestFit="1" customWidth="1"/>
    <col min="9476" max="9476" width="22.75" style="90" bestFit="1" customWidth="1"/>
    <col min="9477" max="9477" width="18.375" style="90" bestFit="1" customWidth="1"/>
    <col min="9478" max="9478" width="23.875" style="90" bestFit="1" customWidth="1"/>
    <col min="9479" max="9479" width="18.625" style="90" customWidth="1"/>
    <col min="9480" max="9497" width="2.625" style="90" customWidth="1"/>
    <col min="9498" max="9728" width="11" style="90"/>
    <col min="9729" max="9729" width="3.375" style="90" customWidth="1"/>
    <col min="9730" max="9730" width="7.5" style="90" bestFit="1" customWidth="1"/>
    <col min="9731" max="9731" width="11.625" style="90" bestFit="1" customWidth="1"/>
    <col min="9732" max="9732" width="22.75" style="90" bestFit="1" customWidth="1"/>
    <col min="9733" max="9733" width="18.375" style="90" bestFit="1" customWidth="1"/>
    <col min="9734" max="9734" width="23.875" style="90" bestFit="1" customWidth="1"/>
    <col min="9735" max="9735" width="18.625" style="90" customWidth="1"/>
    <col min="9736" max="9753" width="2.625" style="90" customWidth="1"/>
    <col min="9754" max="9984" width="11" style="90"/>
    <col min="9985" max="9985" width="3.375" style="90" customWidth="1"/>
    <col min="9986" max="9986" width="7.5" style="90" bestFit="1" customWidth="1"/>
    <col min="9987" max="9987" width="11.625" style="90" bestFit="1" customWidth="1"/>
    <col min="9988" max="9988" width="22.75" style="90" bestFit="1" customWidth="1"/>
    <col min="9989" max="9989" width="18.375" style="90" bestFit="1" customWidth="1"/>
    <col min="9990" max="9990" width="23.875" style="90" bestFit="1" customWidth="1"/>
    <col min="9991" max="9991" width="18.625" style="90" customWidth="1"/>
    <col min="9992" max="10009" width="2.625" style="90" customWidth="1"/>
    <col min="10010" max="10240" width="11" style="90"/>
    <col min="10241" max="10241" width="3.375" style="90" customWidth="1"/>
    <col min="10242" max="10242" width="7.5" style="90" bestFit="1" customWidth="1"/>
    <col min="10243" max="10243" width="11.625" style="90" bestFit="1" customWidth="1"/>
    <col min="10244" max="10244" width="22.75" style="90" bestFit="1" customWidth="1"/>
    <col min="10245" max="10245" width="18.375" style="90" bestFit="1" customWidth="1"/>
    <col min="10246" max="10246" width="23.875" style="90" bestFit="1" customWidth="1"/>
    <col min="10247" max="10247" width="18.625" style="90" customWidth="1"/>
    <col min="10248" max="10265" width="2.625" style="90" customWidth="1"/>
    <col min="10266" max="10496" width="11" style="90"/>
    <col min="10497" max="10497" width="3.375" style="90" customWidth="1"/>
    <col min="10498" max="10498" width="7.5" style="90" bestFit="1" customWidth="1"/>
    <col min="10499" max="10499" width="11.625" style="90" bestFit="1" customWidth="1"/>
    <col min="10500" max="10500" width="22.75" style="90" bestFit="1" customWidth="1"/>
    <col min="10501" max="10501" width="18.375" style="90" bestFit="1" customWidth="1"/>
    <col min="10502" max="10502" width="23.875" style="90" bestFit="1" customWidth="1"/>
    <col min="10503" max="10503" width="18.625" style="90" customWidth="1"/>
    <col min="10504" max="10521" width="2.625" style="90" customWidth="1"/>
    <col min="10522" max="10752" width="11" style="90"/>
    <col min="10753" max="10753" width="3.375" style="90" customWidth="1"/>
    <col min="10754" max="10754" width="7.5" style="90" bestFit="1" customWidth="1"/>
    <col min="10755" max="10755" width="11.625" style="90" bestFit="1" customWidth="1"/>
    <col min="10756" max="10756" width="22.75" style="90" bestFit="1" customWidth="1"/>
    <col min="10757" max="10757" width="18.375" style="90" bestFit="1" customWidth="1"/>
    <col min="10758" max="10758" width="23.875" style="90" bestFit="1" customWidth="1"/>
    <col min="10759" max="10759" width="18.625" style="90" customWidth="1"/>
    <col min="10760" max="10777" width="2.625" style="90" customWidth="1"/>
    <col min="10778" max="11008" width="11" style="90"/>
    <col min="11009" max="11009" width="3.375" style="90" customWidth="1"/>
    <col min="11010" max="11010" width="7.5" style="90" bestFit="1" customWidth="1"/>
    <col min="11011" max="11011" width="11.625" style="90" bestFit="1" customWidth="1"/>
    <col min="11012" max="11012" width="22.75" style="90" bestFit="1" customWidth="1"/>
    <col min="11013" max="11013" width="18.375" style="90" bestFit="1" customWidth="1"/>
    <col min="11014" max="11014" width="23.875" style="90" bestFit="1" customWidth="1"/>
    <col min="11015" max="11015" width="18.625" style="90" customWidth="1"/>
    <col min="11016" max="11033" width="2.625" style="90" customWidth="1"/>
    <col min="11034" max="11264" width="11" style="90"/>
    <col min="11265" max="11265" width="3.375" style="90" customWidth="1"/>
    <col min="11266" max="11266" width="7.5" style="90" bestFit="1" customWidth="1"/>
    <col min="11267" max="11267" width="11.625" style="90" bestFit="1" customWidth="1"/>
    <col min="11268" max="11268" width="22.75" style="90" bestFit="1" customWidth="1"/>
    <col min="11269" max="11269" width="18.375" style="90" bestFit="1" customWidth="1"/>
    <col min="11270" max="11270" width="23.875" style="90" bestFit="1" customWidth="1"/>
    <col min="11271" max="11271" width="18.625" style="90" customWidth="1"/>
    <col min="11272" max="11289" width="2.625" style="90" customWidth="1"/>
    <col min="11290" max="11520" width="11" style="90"/>
    <col min="11521" max="11521" width="3.375" style="90" customWidth="1"/>
    <col min="11522" max="11522" width="7.5" style="90" bestFit="1" customWidth="1"/>
    <col min="11523" max="11523" width="11.625" style="90" bestFit="1" customWidth="1"/>
    <col min="11524" max="11524" width="22.75" style="90" bestFit="1" customWidth="1"/>
    <col min="11525" max="11525" width="18.375" style="90" bestFit="1" customWidth="1"/>
    <col min="11526" max="11526" width="23.875" style="90" bestFit="1" customWidth="1"/>
    <col min="11527" max="11527" width="18.625" style="90" customWidth="1"/>
    <col min="11528" max="11545" width="2.625" style="90" customWidth="1"/>
    <col min="11546" max="11776" width="11" style="90"/>
    <col min="11777" max="11777" width="3.375" style="90" customWidth="1"/>
    <col min="11778" max="11778" width="7.5" style="90" bestFit="1" customWidth="1"/>
    <col min="11779" max="11779" width="11.625" style="90" bestFit="1" customWidth="1"/>
    <col min="11780" max="11780" width="22.75" style="90" bestFit="1" customWidth="1"/>
    <col min="11781" max="11781" width="18.375" style="90" bestFit="1" customWidth="1"/>
    <col min="11782" max="11782" width="23.875" style="90" bestFit="1" customWidth="1"/>
    <col min="11783" max="11783" width="18.625" style="90" customWidth="1"/>
    <col min="11784" max="11801" width="2.625" style="90" customWidth="1"/>
    <col min="11802" max="12032" width="11" style="90"/>
    <col min="12033" max="12033" width="3.375" style="90" customWidth="1"/>
    <col min="12034" max="12034" width="7.5" style="90" bestFit="1" customWidth="1"/>
    <col min="12035" max="12035" width="11.625" style="90" bestFit="1" customWidth="1"/>
    <col min="12036" max="12036" width="22.75" style="90" bestFit="1" customWidth="1"/>
    <col min="12037" max="12037" width="18.375" style="90" bestFit="1" customWidth="1"/>
    <col min="12038" max="12038" width="23.875" style="90" bestFit="1" customWidth="1"/>
    <col min="12039" max="12039" width="18.625" style="90" customWidth="1"/>
    <col min="12040" max="12057" width="2.625" style="90" customWidth="1"/>
    <col min="12058" max="12288" width="11" style="90"/>
    <col min="12289" max="12289" width="3.375" style="90" customWidth="1"/>
    <col min="12290" max="12290" width="7.5" style="90" bestFit="1" customWidth="1"/>
    <col min="12291" max="12291" width="11.625" style="90" bestFit="1" customWidth="1"/>
    <col min="12292" max="12292" width="22.75" style="90" bestFit="1" customWidth="1"/>
    <col min="12293" max="12293" width="18.375" style="90" bestFit="1" customWidth="1"/>
    <col min="12294" max="12294" width="23.875" style="90" bestFit="1" customWidth="1"/>
    <col min="12295" max="12295" width="18.625" style="90" customWidth="1"/>
    <col min="12296" max="12313" width="2.625" style="90" customWidth="1"/>
    <col min="12314" max="12544" width="11" style="90"/>
    <col min="12545" max="12545" width="3.375" style="90" customWidth="1"/>
    <col min="12546" max="12546" width="7.5" style="90" bestFit="1" customWidth="1"/>
    <col min="12547" max="12547" width="11.625" style="90" bestFit="1" customWidth="1"/>
    <col min="12548" max="12548" width="22.75" style="90" bestFit="1" customWidth="1"/>
    <col min="12549" max="12549" width="18.375" style="90" bestFit="1" customWidth="1"/>
    <col min="12550" max="12550" width="23.875" style="90" bestFit="1" customWidth="1"/>
    <col min="12551" max="12551" width="18.625" style="90" customWidth="1"/>
    <col min="12552" max="12569" width="2.625" style="90" customWidth="1"/>
    <col min="12570" max="12800" width="11" style="90"/>
    <col min="12801" max="12801" width="3.375" style="90" customWidth="1"/>
    <col min="12802" max="12802" width="7.5" style="90" bestFit="1" customWidth="1"/>
    <col min="12803" max="12803" width="11.625" style="90" bestFit="1" customWidth="1"/>
    <col min="12804" max="12804" width="22.75" style="90" bestFit="1" customWidth="1"/>
    <col min="12805" max="12805" width="18.375" style="90" bestFit="1" customWidth="1"/>
    <col min="12806" max="12806" width="23.875" style="90" bestFit="1" customWidth="1"/>
    <col min="12807" max="12807" width="18.625" style="90" customWidth="1"/>
    <col min="12808" max="12825" width="2.625" style="90" customWidth="1"/>
    <col min="12826" max="13056" width="11" style="90"/>
    <col min="13057" max="13057" width="3.375" style="90" customWidth="1"/>
    <col min="13058" max="13058" width="7.5" style="90" bestFit="1" customWidth="1"/>
    <col min="13059" max="13059" width="11.625" style="90" bestFit="1" customWidth="1"/>
    <col min="13060" max="13060" width="22.75" style="90" bestFit="1" customWidth="1"/>
    <col min="13061" max="13061" width="18.375" style="90" bestFit="1" customWidth="1"/>
    <col min="13062" max="13062" width="23.875" style="90" bestFit="1" customWidth="1"/>
    <col min="13063" max="13063" width="18.625" style="90" customWidth="1"/>
    <col min="13064" max="13081" width="2.625" style="90" customWidth="1"/>
    <col min="13082" max="13312" width="11" style="90"/>
    <col min="13313" max="13313" width="3.375" style="90" customWidth="1"/>
    <col min="13314" max="13314" width="7.5" style="90" bestFit="1" customWidth="1"/>
    <col min="13315" max="13315" width="11.625" style="90" bestFit="1" customWidth="1"/>
    <col min="13316" max="13316" width="22.75" style="90" bestFit="1" customWidth="1"/>
    <col min="13317" max="13317" width="18.375" style="90" bestFit="1" customWidth="1"/>
    <col min="13318" max="13318" width="23.875" style="90" bestFit="1" customWidth="1"/>
    <col min="13319" max="13319" width="18.625" style="90" customWidth="1"/>
    <col min="13320" max="13337" width="2.625" style="90" customWidth="1"/>
    <col min="13338" max="13568" width="11" style="90"/>
    <col min="13569" max="13569" width="3.375" style="90" customWidth="1"/>
    <col min="13570" max="13570" width="7.5" style="90" bestFit="1" customWidth="1"/>
    <col min="13571" max="13571" width="11.625" style="90" bestFit="1" customWidth="1"/>
    <col min="13572" max="13572" width="22.75" style="90" bestFit="1" customWidth="1"/>
    <col min="13573" max="13573" width="18.375" style="90" bestFit="1" customWidth="1"/>
    <col min="13574" max="13574" width="23.875" style="90" bestFit="1" customWidth="1"/>
    <col min="13575" max="13575" width="18.625" style="90" customWidth="1"/>
    <col min="13576" max="13593" width="2.625" style="90" customWidth="1"/>
    <col min="13594" max="13824" width="11" style="90"/>
    <col min="13825" max="13825" width="3.375" style="90" customWidth="1"/>
    <col min="13826" max="13826" width="7.5" style="90" bestFit="1" customWidth="1"/>
    <col min="13827" max="13827" width="11.625" style="90" bestFit="1" customWidth="1"/>
    <col min="13828" max="13828" width="22.75" style="90" bestFit="1" customWidth="1"/>
    <col min="13829" max="13829" width="18.375" style="90" bestFit="1" customWidth="1"/>
    <col min="13830" max="13830" width="23.875" style="90" bestFit="1" customWidth="1"/>
    <col min="13831" max="13831" width="18.625" style="90" customWidth="1"/>
    <col min="13832" max="13849" width="2.625" style="90" customWidth="1"/>
    <col min="13850" max="14080" width="11" style="90"/>
    <col min="14081" max="14081" width="3.375" style="90" customWidth="1"/>
    <col min="14082" max="14082" width="7.5" style="90" bestFit="1" customWidth="1"/>
    <col min="14083" max="14083" width="11.625" style="90" bestFit="1" customWidth="1"/>
    <col min="14084" max="14084" width="22.75" style="90" bestFit="1" customWidth="1"/>
    <col min="14085" max="14085" width="18.375" style="90" bestFit="1" customWidth="1"/>
    <col min="14086" max="14086" width="23.875" style="90" bestFit="1" customWidth="1"/>
    <col min="14087" max="14087" width="18.625" style="90" customWidth="1"/>
    <col min="14088" max="14105" width="2.625" style="90" customWidth="1"/>
    <col min="14106" max="14336" width="11" style="90"/>
    <col min="14337" max="14337" width="3.375" style="90" customWidth="1"/>
    <col min="14338" max="14338" width="7.5" style="90" bestFit="1" customWidth="1"/>
    <col min="14339" max="14339" width="11.625" style="90" bestFit="1" customWidth="1"/>
    <col min="14340" max="14340" width="22.75" style="90" bestFit="1" customWidth="1"/>
    <col min="14341" max="14341" width="18.375" style="90" bestFit="1" customWidth="1"/>
    <col min="14342" max="14342" width="23.875" style="90" bestFit="1" customWidth="1"/>
    <col min="14343" max="14343" width="18.625" style="90" customWidth="1"/>
    <col min="14344" max="14361" width="2.625" style="90" customWidth="1"/>
    <col min="14362" max="14592" width="11" style="90"/>
    <col min="14593" max="14593" width="3.375" style="90" customWidth="1"/>
    <col min="14594" max="14594" width="7.5" style="90" bestFit="1" customWidth="1"/>
    <col min="14595" max="14595" width="11.625" style="90" bestFit="1" customWidth="1"/>
    <col min="14596" max="14596" width="22.75" style="90" bestFit="1" customWidth="1"/>
    <col min="14597" max="14597" width="18.375" style="90" bestFit="1" customWidth="1"/>
    <col min="14598" max="14598" width="23.875" style="90" bestFit="1" customWidth="1"/>
    <col min="14599" max="14599" width="18.625" style="90" customWidth="1"/>
    <col min="14600" max="14617" width="2.625" style="90" customWidth="1"/>
    <col min="14618" max="14848" width="11" style="90"/>
    <col min="14849" max="14849" width="3.375" style="90" customWidth="1"/>
    <col min="14850" max="14850" width="7.5" style="90" bestFit="1" customWidth="1"/>
    <col min="14851" max="14851" width="11.625" style="90" bestFit="1" customWidth="1"/>
    <col min="14852" max="14852" width="22.75" style="90" bestFit="1" customWidth="1"/>
    <col min="14853" max="14853" width="18.375" style="90" bestFit="1" customWidth="1"/>
    <col min="14854" max="14854" width="23.875" style="90" bestFit="1" customWidth="1"/>
    <col min="14855" max="14855" width="18.625" style="90" customWidth="1"/>
    <col min="14856" max="14873" width="2.625" style="90" customWidth="1"/>
    <col min="14874" max="15104" width="11" style="90"/>
    <col min="15105" max="15105" width="3.375" style="90" customWidth="1"/>
    <col min="15106" max="15106" width="7.5" style="90" bestFit="1" customWidth="1"/>
    <col min="15107" max="15107" width="11.625" style="90" bestFit="1" customWidth="1"/>
    <col min="15108" max="15108" width="22.75" style="90" bestFit="1" customWidth="1"/>
    <col min="15109" max="15109" width="18.375" style="90" bestFit="1" customWidth="1"/>
    <col min="15110" max="15110" width="23.875" style="90" bestFit="1" customWidth="1"/>
    <col min="15111" max="15111" width="18.625" style="90" customWidth="1"/>
    <col min="15112" max="15129" width="2.625" style="90" customWidth="1"/>
    <col min="15130" max="15360" width="11" style="90"/>
    <col min="15361" max="15361" width="3.375" style="90" customWidth="1"/>
    <col min="15362" max="15362" width="7.5" style="90" bestFit="1" customWidth="1"/>
    <col min="15363" max="15363" width="11.625" style="90" bestFit="1" customWidth="1"/>
    <col min="15364" max="15364" width="22.75" style="90" bestFit="1" customWidth="1"/>
    <col min="15365" max="15365" width="18.375" style="90" bestFit="1" customWidth="1"/>
    <col min="15366" max="15366" width="23.875" style="90" bestFit="1" customWidth="1"/>
    <col min="15367" max="15367" width="18.625" style="90" customWidth="1"/>
    <col min="15368" max="15385" width="2.625" style="90" customWidth="1"/>
    <col min="15386" max="15616" width="11" style="90"/>
    <col min="15617" max="15617" width="3.375" style="90" customWidth="1"/>
    <col min="15618" max="15618" width="7.5" style="90" bestFit="1" customWidth="1"/>
    <col min="15619" max="15619" width="11.625" style="90" bestFit="1" customWidth="1"/>
    <col min="15620" max="15620" width="22.75" style="90" bestFit="1" customWidth="1"/>
    <col min="15621" max="15621" width="18.375" style="90" bestFit="1" customWidth="1"/>
    <col min="15622" max="15622" width="23.875" style="90" bestFit="1" customWidth="1"/>
    <col min="15623" max="15623" width="18.625" style="90" customWidth="1"/>
    <col min="15624" max="15641" width="2.625" style="90" customWidth="1"/>
    <col min="15642" max="15872" width="11" style="90"/>
    <col min="15873" max="15873" width="3.375" style="90" customWidth="1"/>
    <col min="15874" max="15874" width="7.5" style="90" bestFit="1" customWidth="1"/>
    <col min="15875" max="15875" width="11.625" style="90" bestFit="1" customWidth="1"/>
    <col min="15876" max="15876" width="22.75" style="90" bestFit="1" customWidth="1"/>
    <col min="15877" max="15877" width="18.375" style="90" bestFit="1" customWidth="1"/>
    <col min="15878" max="15878" width="23.875" style="90" bestFit="1" customWidth="1"/>
    <col min="15879" max="15879" width="18.625" style="90" customWidth="1"/>
    <col min="15880" max="15897" width="2.625" style="90" customWidth="1"/>
    <col min="15898" max="16128" width="11" style="90"/>
    <col min="16129" max="16129" width="3.375" style="90" customWidth="1"/>
    <col min="16130" max="16130" width="7.5" style="90" bestFit="1" customWidth="1"/>
    <col min="16131" max="16131" width="11.625" style="90" bestFit="1" customWidth="1"/>
    <col min="16132" max="16132" width="22.75" style="90" bestFit="1" customWidth="1"/>
    <col min="16133" max="16133" width="18.375" style="90" bestFit="1" customWidth="1"/>
    <col min="16134" max="16134" width="23.875" style="90" bestFit="1" customWidth="1"/>
    <col min="16135" max="16135" width="18.625" style="90" customWidth="1"/>
    <col min="16136" max="16153" width="2.625" style="90" customWidth="1"/>
    <col min="16154" max="16384" width="11" style="90"/>
  </cols>
  <sheetData>
    <row r="1" spans="1:8" ht="24.95" customHeight="1">
      <c r="A1" s="21" t="s">
        <v>62</v>
      </c>
      <c r="B1" s="92"/>
      <c r="C1" s="101"/>
      <c r="D1" s="118"/>
      <c r="E1" s="133"/>
    </row>
    <row r="2" spans="1:8" s="2" customFormat="1" ht="15" customHeight="1">
      <c r="B2" s="93"/>
      <c r="D2" s="52"/>
      <c r="E2" s="52"/>
      <c r="F2" s="52"/>
      <c r="G2" s="52"/>
    </row>
    <row r="3" spans="1:8" s="2" customFormat="1" ht="30" customHeight="1">
      <c r="B3" s="94" t="s">
        <v>337</v>
      </c>
      <c r="C3" s="102" t="s">
        <v>201</v>
      </c>
      <c r="D3" s="119" t="s">
        <v>87</v>
      </c>
      <c r="E3" s="134" t="s">
        <v>290</v>
      </c>
      <c r="F3" s="134" t="s">
        <v>391</v>
      </c>
      <c r="G3" s="102" t="s">
        <v>392</v>
      </c>
    </row>
    <row r="4" spans="1:8" s="2" customFormat="1" ht="30" customHeight="1">
      <c r="B4" s="95" t="s">
        <v>389</v>
      </c>
      <c r="C4" s="103" t="s">
        <v>4</v>
      </c>
      <c r="D4" s="120" t="s">
        <v>388</v>
      </c>
      <c r="E4" s="135" t="s">
        <v>386</v>
      </c>
      <c r="F4" s="148" t="s">
        <v>367</v>
      </c>
      <c r="G4" s="160" t="s">
        <v>212</v>
      </c>
    </row>
    <row r="5" spans="1:8" s="2" customFormat="1" ht="30" customHeight="1">
      <c r="B5" s="95"/>
      <c r="C5" s="104"/>
      <c r="D5" s="121" t="s">
        <v>385</v>
      </c>
      <c r="E5" s="136" t="s">
        <v>171</v>
      </c>
      <c r="F5" s="149" t="s">
        <v>384</v>
      </c>
      <c r="G5" s="161" t="s">
        <v>126</v>
      </c>
    </row>
    <row r="6" spans="1:8" s="2" customFormat="1" ht="92.25" customHeight="1">
      <c r="B6" s="96"/>
      <c r="C6" s="105" t="s">
        <v>362</v>
      </c>
      <c r="D6" s="122" t="s">
        <v>370</v>
      </c>
      <c r="E6" s="137" t="s">
        <v>281</v>
      </c>
      <c r="F6" s="150" t="s">
        <v>383</v>
      </c>
      <c r="G6" s="162" t="s">
        <v>39</v>
      </c>
      <c r="H6" s="176"/>
    </row>
    <row r="7" spans="1:8" s="2" customFormat="1" ht="30" customHeight="1">
      <c r="B7" s="96"/>
      <c r="C7" s="106"/>
      <c r="D7" s="123" t="s">
        <v>97</v>
      </c>
      <c r="E7" s="138" t="s">
        <v>335</v>
      </c>
      <c r="F7" s="151" t="s">
        <v>254</v>
      </c>
      <c r="G7" s="162"/>
    </row>
    <row r="8" spans="1:8" s="2" customFormat="1" ht="135.75" customHeight="1">
      <c r="B8" s="96"/>
      <c r="C8" s="106"/>
      <c r="D8" s="123" t="s">
        <v>308</v>
      </c>
      <c r="E8" s="139" t="s">
        <v>420</v>
      </c>
      <c r="F8" s="151" t="s">
        <v>20</v>
      </c>
      <c r="G8" s="163"/>
    </row>
    <row r="9" spans="1:8" s="2" customFormat="1" ht="30" customHeight="1">
      <c r="B9" s="97"/>
      <c r="C9" s="107" t="s">
        <v>382</v>
      </c>
      <c r="D9" s="124" t="s">
        <v>235</v>
      </c>
      <c r="E9" s="140" t="s">
        <v>119</v>
      </c>
      <c r="F9" s="152" t="s">
        <v>319</v>
      </c>
      <c r="G9" s="164"/>
    </row>
    <row r="10" spans="1:8" s="2" customFormat="1" ht="30" customHeight="1">
      <c r="B10" s="98" t="s">
        <v>147</v>
      </c>
      <c r="C10" s="108" t="s">
        <v>239</v>
      </c>
      <c r="D10" s="125" t="s">
        <v>63</v>
      </c>
      <c r="E10" s="141" t="s">
        <v>168</v>
      </c>
      <c r="F10" s="148" t="s">
        <v>249</v>
      </c>
      <c r="G10" s="160"/>
    </row>
    <row r="11" spans="1:8" s="2" customFormat="1" ht="30" customHeight="1">
      <c r="B11" s="96"/>
      <c r="C11" s="105" t="s">
        <v>366</v>
      </c>
      <c r="D11" s="126" t="s">
        <v>380</v>
      </c>
      <c r="E11" s="138" t="s">
        <v>224</v>
      </c>
      <c r="F11" s="151" t="s">
        <v>377</v>
      </c>
      <c r="G11" s="162"/>
    </row>
    <row r="12" spans="1:8" s="2" customFormat="1" ht="30" customHeight="1">
      <c r="B12" s="96"/>
      <c r="C12" s="106"/>
      <c r="D12" s="123" t="s">
        <v>167</v>
      </c>
      <c r="E12" s="138" t="s">
        <v>224</v>
      </c>
      <c r="F12" s="151" t="s">
        <v>379</v>
      </c>
      <c r="G12" s="162"/>
    </row>
    <row r="13" spans="1:8" s="2" customFormat="1" ht="30" customHeight="1">
      <c r="B13" s="96"/>
      <c r="C13" s="106"/>
      <c r="D13" s="123" t="s">
        <v>220</v>
      </c>
      <c r="E13" s="138" t="s">
        <v>378</v>
      </c>
      <c r="F13" s="151" t="s">
        <v>377</v>
      </c>
      <c r="G13" s="162"/>
    </row>
    <row r="14" spans="1:8" s="2" customFormat="1" ht="30" customHeight="1">
      <c r="B14" s="97"/>
      <c r="C14" s="109" t="s">
        <v>362</v>
      </c>
      <c r="D14" s="124" t="s">
        <v>395</v>
      </c>
      <c r="E14" s="142" t="s">
        <v>376</v>
      </c>
      <c r="F14" s="153" t="s">
        <v>162</v>
      </c>
      <c r="G14" s="165"/>
    </row>
    <row r="15" spans="1:8" s="2" customFormat="1" ht="30" customHeight="1">
      <c r="B15" s="99" t="s">
        <v>374</v>
      </c>
      <c r="C15" s="110" t="s">
        <v>4</v>
      </c>
      <c r="D15" s="127" t="s">
        <v>154</v>
      </c>
      <c r="E15" s="143" t="s">
        <v>34</v>
      </c>
      <c r="F15" s="154" t="s">
        <v>360</v>
      </c>
      <c r="G15" s="166"/>
    </row>
    <row r="16" spans="1:8" s="2" customFormat="1" ht="30" customHeight="1">
      <c r="B16" s="99"/>
      <c r="C16" s="111"/>
      <c r="D16" s="123" t="s">
        <v>273</v>
      </c>
      <c r="E16" s="138" t="s">
        <v>368</v>
      </c>
      <c r="F16" s="151" t="s">
        <v>367</v>
      </c>
      <c r="G16" s="167" t="s">
        <v>310</v>
      </c>
    </row>
    <row r="17" spans="2:7" s="2" customFormat="1" ht="30" customHeight="1">
      <c r="B17" s="99"/>
      <c r="C17" s="111"/>
      <c r="D17" s="127" t="s">
        <v>396</v>
      </c>
      <c r="E17" s="144" t="s">
        <v>368</v>
      </c>
      <c r="F17" s="149" t="s">
        <v>367</v>
      </c>
      <c r="G17" s="161" t="s">
        <v>109</v>
      </c>
    </row>
    <row r="18" spans="2:7" s="2" customFormat="1" ht="30" customHeight="1">
      <c r="B18" s="99"/>
      <c r="C18" s="111"/>
      <c r="D18" s="127" t="s">
        <v>38</v>
      </c>
      <c r="E18" s="145" t="s">
        <v>368</v>
      </c>
      <c r="F18" s="151" t="s">
        <v>367</v>
      </c>
      <c r="G18" s="161" t="s">
        <v>372</v>
      </c>
    </row>
    <row r="19" spans="2:7" s="2" customFormat="1" ht="30" customHeight="1">
      <c r="B19" s="99"/>
      <c r="C19" s="111"/>
      <c r="D19" s="127" t="s">
        <v>94</v>
      </c>
      <c r="E19" s="145" t="s">
        <v>368</v>
      </c>
      <c r="F19" s="151" t="s">
        <v>367</v>
      </c>
      <c r="G19" s="161" t="s">
        <v>371</v>
      </c>
    </row>
    <row r="20" spans="2:7" s="2" customFormat="1" ht="30" customHeight="1">
      <c r="B20" s="99"/>
      <c r="C20" s="111"/>
      <c r="D20" s="127" t="s">
        <v>397</v>
      </c>
      <c r="E20" s="138" t="s">
        <v>315</v>
      </c>
      <c r="F20" s="151" t="s">
        <v>367</v>
      </c>
      <c r="G20" s="161"/>
    </row>
    <row r="21" spans="2:7" s="2" customFormat="1" ht="30" customHeight="1">
      <c r="B21" s="99"/>
      <c r="C21" s="111"/>
      <c r="D21" s="121" t="s">
        <v>398</v>
      </c>
      <c r="E21" s="138" t="s">
        <v>315</v>
      </c>
      <c r="F21" s="151" t="s">
        <v>367</v>
      </c>
      <c r="G21" s="168" t="s">
        <v>288</v>
      </c>
    </row>
    <row r="22" spans="2:7" s="2" customFormat="1" ht="30" customHeight="1">
      <c r="B22" s="99"/>
      <c r="C22" s="111"/>
      <c r="D22" s="127" t="s">
        <v>264</v>
      </c>
      <c r="E22" s="138" t="s">
        <v>315</v>
      </c>
      <c r="F22" s="151" t="s">
        <v>367</v>
      </c>
      <c r="G22" s="161"/>
    </row>
    <row r="23" spans="2:7" s="2" customFormat="1" ht="30" customHeight="1">
      <c r="B23" s="99"/>
      <c r="C23" s="111"/>
      <c r="D23" s="127" t="s">
        <v>148</v>
      </c>
      <c r="E23" s="138" t="s">
        <v>315</v>
      </c>
      <c r="F23" s="151" t="s">
        <v>367</v>
      </c>
      <c r="G23" s="161"/>
    </row>
    <row r="24" spans="2:7" s="2" customFormat="1" ht="30" customHeight="1">
      <c r="B24" s="99"/>
      <c r="C24" s="111"/>
      <c r="D24" s="127" t="s">
        <v>399</v>
      </c>
      <c r="E24" s="138" t="s">
        <v>315</v>
      </c>
      <c r="F24" s="151" t="s">
        <v>367</v>
      </c>
      <c r="G24" s="161"/>
    </row>
    <row r="25" spans="2:7" s="2" customFormat="1" ht="26.4">
      <c r="B25" s="99"/>
      <c r="C25" s="111"/>
      <c r="D25" s="123" t="s">
        <v>2</v>
      </c>
      <c r="E25" s="138" t="s">
        <v>369</v>
      </c>
      <c r="F25" s="151" t="s">
        <v>367</v>
      </c>
      <c r="G25" s="167"/>
    </row>
    <row r="26" spans="2:7" s="2" customFormat="1" ht="26.4">
      <c r="B26" s="99"/>
      <c r="C26" s="111"/>
      <c r="D26" s="123" t="s">
        <v>400</v>
      </c>
      <c r="E26" s="138" t="s">
        <v>157</v>
      </c>
      <c r="F26" s="151" t="s">
        <v>367</v>
      </c>
      <c r="G26" s="169"/>
    </row>
    <row r="27" spans="2:7" s="2" customFormat="1" ht="26.4">
      <c r="B27" s="99"/>
      <c r="C27" s="111"/>
      <c r="D27" s="128" t="s">
        <v>348</v>
      </c>
      <c r="E27" s="144" t="s">
        <v>393</v>
      </c>
      <c r="F27" s="155" t="s">
        <v>367</v>
      </c>
      <c r="G27" s="167"/>
    </row>
    <row r="28" spans="2:7" s="2" customFormat="1" ht="27" customHeight="1">
      <c r="B28" s="99"/>
      <c r="C28" s="111"/>
      <c r="D28" s="123" t="s">
        <v>394</v>
      </c>
      <c r="E28" s="138" t="s">
        <v>344</v>
      </c>
      <c r="F28" s="151" t="s">
        <v>367</v>
      </c>
      <c r="G28" s="170"/>
    </row>
    <row r="29" spans="2:7" s="2" customFormat="1" ht="27" customHeight="1">
      <c r="B29" s="99"/>
      <c r="C29" s="111"/>
      <c r="D29" s="123" t="s">
        <v>345</v>
      </c>
      <c r="E29" s="138" t="s">
        <v>344</v>
      </c>
      <c r="F29" s="151" t="s">
        <v>367</v>
      </c>
      <c r="G29" s="170"/>
    </row>
    <row r="30" spans="2:7" s="2" customFormat="1" ht="27" customHeight="1">
      <c r="B30" s="99"/>
      <c r="C30" s="111"/>
      <c r="D30" s="129" t="s">
        <v>129</v>
      </c>
      <c r="E30" s="145" t="s">
        <v>182</v>
      </c>
      <c r="F30" s="156" t="s">
        <v>90</v>
      </c>
      <c r="G30" s="171"/>
    </row>
    <row r="31" spans="2:7" s="2" customFormat="1" ht="27" customHeight="1">
      <c r="B31" s="99"/>
      <c r="C31" s="112"/>
      <c r="D31" s="129" t="s">
        <v>414</v>
      </c>
      <c r="E31" s="145" t="s">
        <v>10</v>
      </c>
      <c r="F31" s="156" t="s">
        <v>90</v>
      </c>
      <c r="G31" s="171"/>
    </row>
    <row r="32" spans="2:7" s="2" customFormat="1" ht="30" customHeight="1">
      <c r="B32" s="99"/>
      <c r="C32" s="113" t="s">
        <v>239</v>
      </c>
      <c r="D32" s="130" t="s">
        <v>152</v>
      </c>
      <c r="E32" s="145" t="s">
        <v>368</v>
      </c>
      <c r="F32" s="156" t="s">
        <v>367</v>
      </c>
      <c r="G32" s="172" t="s">
        <v>212</v>
      </c>
    </row>
    <row r="33" spans="2:7" s="2" customFormat="1" ht="30" customHeight="1">
      <c r="B33" s="99"/>
      <c r="C33" s="114" t="s">
        <v>366</v>
      </c>
      <c r="D33" s="131" t="s">
        <v>339</v>
      </c>
      <c r="E33" s="146" t="s">
        <v>34</v>
      </c>
      <c r="F33" s="157" t="s">
        <v>365</v>
      </c>
      <c r="G33" s="162"/>
    </row>
    <row r="34" spans="2:7" s="2" customFormat="1" ht="30" customHeight="1">
      <c r="B34" s="99"/>
      <c r="C34" s="115"/>
      <c r="D34" s="127" t="s">
        <v>364</v>
      </c>
      <c r="E34" s="146" t="s">
        <v>34</v>
      </c>
      <c r="F34" s="154" t="s">
        <v>363</v>
      </c>
      <c r="G34" s="173"/>
    </row>
    <row r="35" spans="2:7" s="2" customFormat="1" ht="30" customHeight="1">
      <c r="B35" s="99"/>
      <c r="C35" s="114" t="s">
        <v>362</v>
      </c>
      <c r="D35" s="131" t="s">
        <v>341</v>
      </c>
      <c r="E35" s="146" t="s">
        <v>140</v>
      </c>
      <c r="F35" s="157" t="s">
        <v>361</v>
      </c>
      <c r="G35" s="162"/>
    </row>
    <row r="36" spans="2:7" s="2" customFormat="1" ht="30" customHeight="1">
      <c r="B36" s="99"/>
      <c r="C36" s="116"/>
      <c r="D36" s="131" t="s">
        <v>359</v>
      </c>
      <c r="E36" s="146" t="s">
        <v>140</v>
      </c>
      <c r="F36" s="158" t="s">
        <v>358</v>
      </c>
      <c r="G36" s="174"/>
    </row>
    <row r="37" spans="2:7" s="2" customFormat="1" ht="30" customHeight="1">
      <c r="B37" s="99"/>
      <c r="C37" s="116"/>
      <c r="D37" s="131" t="s">
        <v>357</v>
      </c>
      <c r="E37" s="146" t="s">
        <v>140</v>
      </c>
      <c r="F37" s="151" t="s">
        <v>67</v>
      </c>
      <c r="G37" s="162"/>
    </row>
    <row r="38" spans="2:7" s="2" customFormat="1" ht="30" customHeight="1">
      <c r="B38" s="100"/>
      <c r="C38" s="117"/>
      <c r="D38" s="132" t="s">
        <v>356</v>
      </c>
      <c r="E38" s="147" t="s">
        <v>234</v>
      </c>
      <c r="F38" s="159" t="s">
        <v>260</v>
      </c>
      <c r="G38" s="175"/>
    </row>
    <row r="39" spans="2:7" ht="26.1" customHeight="1"/>
  </sheetData>
  <customSheetViews>
    <customSheetView guid="{96B612BC-8806-E444-88B1-4DCF179A7E6B}" scale="70" fitToPage="1" view="pageBreakPreview" topLeftCell="C22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"/>
      <headerFooter alignWithMargins="0"/>
    </customSheetView>
    <customSheetView guid="{B4467869-544B-F34B-8EAA-E7B763936B8A}" scale="70" showPageBreaks="1" fitToPage="1" view="pageBreakPreview" topLeftCell="C22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2"/>
      <headerFooter alignWithMargins="0"/>
    </customSheetView>
    <customSheetView guid="{0116BDBE-C64C-CA4E-A373-1515DB40E62B}" scale="70" showPageBreaks="1" fitToPage="1" view="pageBreakPreview" topLeftCell="C22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3"/>
      <headerFooter alignWithMargins="0"/>
    </customSheetView>
    <customSheetView guid="{A4EF9216-9E19-9545-97B0-FE2A34D0F987}" scale="70" fitToPage="1" view="pageBreakPreview" topLeftCell="C1">
      <selection activeCell="D8" sqref="D8"/>
      <pageMargins left="0.59055118110236227" right="0.74803149606299213" top="0.98425196850393704" bottom="0.98425196850393704" header="0.51181102362204722" footer="0.51181102362204722"/>
      <pageSetup paperSize="9" r:id="rId4"/>
      <headerFooter alignWithMargins="0"/>
    </customSheetView>
    <customSheetView guid="{A5BCBE8B-D631-DC4D-AC12-4A7C26D032E3}" scale="70" fitToPage="1" view="pageBreakPreview" topLeftCell="C1">
      <selection activeCell="D8" sqref="D8"/>
      <pageMargins left="0.59055118110236227" right="0.74803149606299213" top="0.98425196850393704" bottom="0.98425196850393704" header="0.51181102362204722" footer="0.51181102362204722"/>
      <pageSetup paperSize="9" r:id="rId5"/>
      <headerFooter alignWithMargins="0"/>
    </customSheetView>
    <customSheetView guid="{B0DB08DD-A51A-7B4D-90C7-D6001A363E20}" scale="70" fitToPage="1" view="pageBreakPreview" topLeftCell="C1">
      <selection activeCell="D8" sqref="D8"/>
      <pageMargins left="0.59055118110236227" right="0.74803149606299213" top="0.98425196850393704" bottom="0.98425196850393704" header="0.51181102362204722" footer="0.51181102362204722"/>
      <pageSetup paperSize="9" r:id="rId6"/>
      <headerFooter alignWithMargins="0"/>
    </customSheetView>
    <customSheetView guid="{3921EBAD-0C40-4043-BD12-92945C85681F}" scale="70" fitToPage="1" view="pageBreakPreview" topLeftCell="C1">
      <selection activeCell="D8" sqref="D8"/>
      <pageMargins left="0.59055118110236227" right="0.74803149606299213" top="0.98425196850393704" bottom="0.98425196850393704" header="0.51181102362204722" footer="0.51181102362204722"/>
      <pageSetup paperSize="9" r:id="rId7"/>
      <headerFooter alignWithMargins="0"/>
    </customSheetView>
    <customSheetView guid="{010BA514-F8E5-F44B-9408-73D0BAF03220}" scale="70" fitToPage="1" view="pageBreakPreview" topLeftCell="C1">
      <selection activeCell="D8" sqref="D8"/>
      <pageMargins left="0.59055118110236227" right="0.74803149606299213" top="0.98425196850393704" bottom="0.98425196850393704" header="0.51181102362204722" footer="0.51181102362204722"/>
      <pageSetup paperSize="9" r:id="rId8"/>
      <headerFooter alignWithMargins="0"/>
    </customSheetView>
    <customSheetView guid="{4B7C6462-01AD-C24A-BE5A-370058683597}" scale="70" fitToPage="1" view="pageBreakPreview" topLeftCell="C1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9"/>
      <headerFooter alignWithMargins="0"/>
    </customSheetView>
    <customSheetView guid="{BED36000-7DE8-C64D-9753-50381AC4E376}" scale="70" showPageBreaks="1" fitToPage="1" view="pageBreakPreview" topLeftCell="C1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0"/>
      <headerFooter alignWithMargins="0"/>
    </customSheetView>
    <customSheetView guid="{EDCFDF64-6C70-AA4F-8600-46A2DC214C55}" scale="70" fitToPage="1" view="pageBreakPreview" topLeftCell="C28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1"/>
      <headerFooter alignWithMargins="0"/>
    </customSheetView>
    <customSheetView guid="{1E50F6C9-5C17-0441-AFE8-085841FC9038}" scale="70" showPageBreaks="1" fitToPage="1" view="pageBreakPreview" topLeftCell="A13">
      <selection activeCell="D18" sqref="D18"/>
      <pageMargins left="0.59055118110236227" right="0.74803149606299213" top="0.98425196850393704" bottom="0.98425196850393704" header="0.51181102362204722" footer="0.51181102362204722"/>
      <pageSetup paperSize="9" r:id="rId12"/>
      <headerFooter alignWithMargins="0"/>
    </customSheetView>
    <customSheetView guid="{68BA17B9-516F-7340-B926-33A1D6C8EC6E}" scale="70" fitToPage="1" view="pageBreakPreview" topLeftCell="A13">
      <selection activeCell="D18" sqref="D18"/>
      <pageMargins left="0.59055118110236227" right="0.74803149606299213" top="0.98425196850393704" bottom="0.98425196850393704" header="0.51181102362204722" footer="0.51181102362204722"/>
      <pageSetup paperSize="9" r:id="rId13"/>
      <headerFooter alignWithMargins="0"/>
    </customSheetView>
    <customSheetView guid="{6215127C-1D1E-3A4D-A947-13022DFEFE8A}" scale="70" showPageBreaks="1" fitToPage="1" view="pageBreakPreview" topLeftCell="C22">
      <selection activeCell="G44" sqref="G44"/>
      <pageMargins left="0.59055118110236227" right="0.74803149606299213" top="0.98425196850393704" bottom="0.98425196850393704" header="0.51181102362204722" footer="0.51181102362204722"/>
      <pageSetup paperSize="9" r:id="rId14"/>
      <headerFooter alignWithMargins="0"/>
    </customSheetView>
    <customSheetView guid="{962BC72F-66F5-194B-A345-86E7D742C92C}" scale="70" fitToPage="1" view="pageBreakPreview" topLeftCell="C1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5"/>
      <headerFooter alignWithMargins="0"/>
    </customSheetView>
    <customSheetView guid="{735208AB-3557-B847-80E8-E799B4E2B870}" scale="70" fitToPage="1" view="pageBreakPreview" topLeftCell="C22">
      <selection activeCell="F26" sqref="F26"/>
      <pageMargins left="0.59055118110236227" right="0.74803149606299213" top="0.98425196850393704" bottom="0.98425196850393704" header="0.51181102362204722" footer="0.51181102362204722"/>
      <pageSetup paperSize="9" r:id="rId16"/>
      <headerFooter alignWithMargins="0"/>
    </customSheetView>
    <customSheetView guid="{8E6A6611-11AB-764B-8BD1-FAD2BA1D0124}" scale="70" fitToPage="1" view="pageBreakPreview" topLeftCell="C22">
      <selection activeCell="F26" sqref="F26"/>
      <pageMargins left="0.59055118110236227" right="0.74803149606299213" top="0.98425196850393704" bottom="0.98425196850393704" header="0.51181102362204722" footer="0.51181102362204722"/>
      <pageSetup paperSize="9" r:id="rId17"/>
      <headerFooter alignWithMargins="0"/>
    </customSheetView>
    <customSheetView guid="{FDC56B3F-AA0D-EC42-BCB9-5304CA97DB50}" scale="70" fitToPage="1" view="pageBreakPreview" topLeftCell="C28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8"/>
      <headerFooter alignWithMargins="0"/>
    </customSheetView>
    <customSheetView guid="{DBC3C8D2-A4DE-0E47-93C6-778332A94AA0}" scale="70" fitToPage="1" view="pageBreakPreview" topLeftCell="C28">
      <selection activeCell="G30" sqref="G30"/>
      <pageMargins left="0.59055118110236227" right="0.74803149606299213" top="0.98425196850393704" bottom="0.98425196850393704" header="0.51181102362204722" footer="0.51181102362204722"/>
      <pageSetup paperSize="9" r:id="rId19"/>
      <headerFooter alignWithMargins="0"/>
    </customSheetView>
    <customSheetView guid="{62034473-0D23-6445-BA68-8B98B56D2740}" scale="70" showPageBreaks="1" fitToPage="1" view="pageBreakPreview" topLeftCell="C1">
      <selection activeCell="R8" sqref="R8"/>
      <pageMargins left="0.59055118110236227" right="0.74803149606299213" top="0.98425196850393704" bottom="0.98425196850393704" header="0.51181102362204722" footer="0.51181102362204722"/>
      <pageSetup paperSize="9" r:id="rId20"/>
      <headerFooter alignWithMargins="0"/>
    </customSheetView>
    <customSheetView guid="{4E2FE851-0210-CB4B-AFD2-F74D01C675E1}" scale="70" fitToPage="1" view="pageBreakPreview" topLeftCell="A13">
      <selection activeCell="E6" sqref="E6"/>
      <pageMargins left="0.59055118110236227" right="0.74803149606299213" top="0.98425196850393704" bottom="0.98425196850393704" header="0.51181102362204722" footer="0.51181102362204722"/>
      <pageSetup paperSize="9" r:id="rId21"/>
      <headerFooter alignWithMargins="0"/>
    </customSheetView>
  </customSheetViews>
  <mergeCells count="9">
    <mergeCell ref="B4:B9"/>
    <mergeCell ref="C4:C5"/>
    <mergeCell ref="C6:C8"/>
    <mergeCell ref="B10:B14"/>
    <mergeCell ref="C11:C13"/>
    <mergeCell ref="C33:C34"/>
    <mergeCell ref="C35:C38"/>
    <mergeCell ref="B15:B38"/>
    <mergeCell ref="C15:C31"/>
  </mergeCells>
  <phoneticPr fontId="30"/>
  <pageMargins left="0.59055118110236227" right="0.74803149606299213" top="0.98425196850393704" bottom="0.98425196850393704" header="0.51181102362204722" footer="0.51181102362204722"/>
  <pageSetup paperSize="9" scale="58" fitToWidth="1" fitToHeight="1" usePrinterDefaults="1" r:id="rId22"/>
  <headerFooter alignWithMargins="0"/>
  <drawing r:id="rId2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12-1小学校</vt:lpstr>
      <vt:lpstr>12-2中学校</vt:lpstr>
      <vt:lpstr>12-3コミュニティ・スクール</vt:lpstr>
      <vt:lpstr>12-4私立幼稚園の状況</vt:lpstr>
      <vt:lpstr>12-5保育所の状況</vt:lpstr>
      <vt:lpstr>12-6児童センター利用状況</vt:lpstr>
      <vt:lpstr>12-7放課後児童クラブ利用児童数</vt:lpstr>
      <vt:lpstr>12-8市民図書館の利用状況</vt:lpstr>
      <vt:lpstr>12-9文化財指定の状況</vt:lpstr>
      <vt:lpstr>12-10ふれあい文化センター稼動状況</vt:lpstr>
      <vt:lpstr>12-11スポーツセンター等利用状況</vt:lpstr>
      <vt:lpstr>12-12白水大池公園星の館の利用状況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cp:lastPrinted>2021-03-22T04:40:57Z</cp:lastPrinted>
  <dcterms:created xsi:type="dcterms:W3CDTF">2006-09-16T00:00:00Z</dcterms:created>
  <dcterms:modified xsi:type="dcterms:W3CDTF">2026-03-30T06:53:12Z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2026-03-30T06:53:12Z</vt:filetime>
  </property>
</Properties>
</file>