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40" yWindow="120" windowWidth="14808" windowHeight="7992" tabRatio="847"/>
  </bookViews>
  <sheets>
    <sheet name="10-1高齢化率の推移" sheetId="4" r:id="rId1"/>
    <sheet name="10-2高齢者世帯数" sheetId="5" r:id="rId2"/>
    <sheet name="10-3老人福祉センター利用状況" sheetId="6" r:id="rId3"/>
    <sheet name="10-4シルバー人材センター利用状況" sheetId="22" r:id="rId4"/>
    <sheet name="10-5高齢者祝金等" sheetId="14" r:id="rId5"/>
    <sheet name="10-6介護保険第１号被保険者数" sheetId="8" r:id="rId6"/>
    <sheet name="10-7介護認定者数" sheetId="9" r:id="rId7"/>
    <sheet name="10-8介護保険給付状況" sheetId="10" r:id="rId8"/>
    <sheet name="10-9地域包括支援ｾﾝﾀｰ" sheetId="11" r:id="rId9"/>
    <sheet name="10-10国民年金の加入状況" sheetId="19" r:id="rId10"/>
    <sheet name="10-11国民年金の給付状況" sheetId="20" r:id="rId11"/>
    <sheet name="10-12国保被保険者数の推移" sheetId="15" r:id="rId12"/>
    <sheet name="10-13国保給付状況" sheetId="16" r:id="rId13"/>
    <sheet name="10-14国保医療費" sheetId="17" r:id="rId14"/>
    <sheet name="10-15特定健康診査" sheetId="21" r:id="rId15"/>
    <sheet name="10-16その他公費医療" sheetId="18" r:id="rId16"/>
    <sheet name="10-17身体障害者手帳所持者数" sheetId="23" r:id="rId17"/>
    <sheet name="10-18生活保護世帯数" sheetId="24" r:id="rId18"/>
    <sheet name="10-19生活保護費" sheetId="25" r:id="rId19"/>
    <sheet name="10-20児童手当の支給状況" sheetId="28" r:id="rId20"/>
    <sheet name="10-21子育てこども相談件数" sheetId="26" r:id="rId21"/>
    <sheet name="10-22乳幼児家庭訪問件数" sheetId="27" r:id="rId22"/>
  </sheets>
  <definedNames>
    <definedName name="_xlnm.Print_Area" localSheetId="0">'10-1高齢化率の推移'!$A$1:$I$18</definedName>
    <definedName name="Z_09F96152_7CAD_C243_A97A_98F3B0FC4A33_.wvu.PrintArea" localSheetId="0" hidden="1">'10-1高齢化率の推移'!$A$1:$I$18</definedName>
    <definedName name="Z_288221DA_E461_3640_BCB6_AA8217898395_.wvu.PrintArea" localSheetId="0" hidden="1">'10-1高齢化率の推移'!$A$1:$I$18</definedName>
    <definedName name="Z_FE2DFBF2_B424_5B4D_9BA1_C706581D34E7_.wvu.PrintArea" localSheetId="0" hidden="1">'10-1高齢化率の推移'!$A$1:$I$18</definedName>
    <definedName name="Z_5176ADCB_C40E_8740_8D62_B82BE93AE2C6_.wvu.PrintArea" localSheetId="0" hidden="1">'10-1高齢化率の推移'!$A$1:$I$18</definedName>
    <definedName name="Z_D0407C2C_ED8D_724D_8034_98AE8F8B3295_.wvu.PrintArea" localSheetId="0" hidden="1">'10-1高齢化率の推移'!$A$1:$I$18</definedName>
    <definedName name="Z_9D5A8730_9745_6543_AF40_A975993FFB3C_.wvu.PrintArea" localSheetId="0" hidden="1">'10-1高齢化率の推移'!$A$1:$I$18</definedName>
    <definedName name="Z_A158B920_AC25_424B_9959_14AC4A1CF9B5_.wvu.PrintArea" localSheetId="0" hidden="1">'10-1高齢化率の推移'!$A$1:$I$18</definedName>
    <definedName name="Z_95DD38D3_5F4A_574D_B2AE_3A0C3CFA9103_.wvu.PrintArea" localSheetId="0" hidden="1">'10-1高齢化率の推移'!$A$1:$I$18</definedName>
    <definedName name="Z_CABF87AC_595D_E643_8BF0_9EB9AA0D768A_.wvu.PrintArea" localSheetId="0" hidden="1">'10-1高齢化率の推移'!$A$1:$I$18</definedName>
    <definedName name="Z_DE9E460F_C89E_5645_AA7E_CE9C4C2CFC12_.wvu.PrintArea" localSheetId="0" hidden="1">'10-1高齢化率の推移'!$A$1:$I$18</definedName>
    <definedName name="Z_E537E2BF_54E7_AF4D_9A48_B68363196703_.wvu.PrintArea" localSheetId="0" hidden="1">'10-1高齢化率の推移'!$A$1:$I$18</definedName>
    <definedName name="Z_A5EB8AB4_CC80_C84C_8B39_14C6B33257B7_.wvu.PrintArea" localSheetId="0" hidden="1">'10-1高齢化率の推移'!$A$1:$I$18</definedName>
    <definedName name="Z_4BE84941_5C45_A84E_88CE_6305226712FF_.wvu.PrintArea" localSheetId="0" hidden="1">'10-1高齢化率の推移'!$A$1:$I$18</definedName>
    <definedName name="Z_4996860D_290A_3A41_87F4_08FFB3697A1E_.wvu.PrintArea" localSheetId="0" hidden="1">'10-1高齢化率の推移'!$A$1:$I$18</definedName>
    <definedName name="Z_FE39DD97_388C_6C4F_B164_A0DF07EE2E06_.wvu.PrintArea" localSheetId="0" hidden="1">'10-1高齢化率の推移'!$A$1:$I$18</definedName>
    <definedName name="Z_195A10FC_8BA6_8348_BB06_0EE2D4EBE68F_.wvu.PrintArea" localSheetId="0" hidden="1">'10-1高齢化率の推移'!$A$1:$I$18</definedName>
    <definedName name="Z_938FE337_1D9D_3F4A_804B_BDD95C828A75_.wvu.PrintArea" localSheetId="0" hidden="1">'10-1高齢化率の推移'!$A$1:$I$18</definedName>
    <definedName name="Z_33BBD285_785B_C24D_B50A_4C98AC895287_.wvu.PrintArea" localSheetId="0" hidden="1">'10-1高齢化率の推移'!$A$1:$I$18</definedName>
    <definedName name="Z_692EB781_55BD_954F_BFCF_8FB37DE8AEFA_.wvu.PrintArea" localSheetId="0" hidden="1">'10-1高齢化率の推移'!$A$1:$I$18</definedName>
    <definedName name="Z_243EC010_C615_5A40_A970_628BEF2BE6DA_.wvu.PrintArea" localSheetId="0" hidden="1">'10-1高齢化率の推移'!$A$1:$I$18</definedName>
    <definedName name="Z_C4ABE724_0C48_564B_B46B_A8D4415A7CA3_.wvu.PrintArea" localSheetId="0" hidden="1">'10-1高齢化率の推移'!$A$1:$I$18</definedName>
    <definedName name="Z_F37DCB76_F5F4_0E4C_A170_F0CC306C23B7_.wvu.PrintArea" localSheetId="0" hidden="1">'10-1高齢化率の推移'!$A$1:$I$18</definedName>
    <definedName name="Z_B757FC03_6083_3442_BB1D_780F7D0FC782_.wvu.PrintArea" localSheetId="0" hidden="1">'10-1高齢化率の推移'!$A$1:$I$18</definedName>
    <definedName name="Z_B13CC535_C729_354C_9E06_85A6743B2336_.wvu.PrintArea" localSheetId="0" hidden="1">'10-1高齢化率の推移'!$A$1:$I$18</definedName>
    <definedName name="Z_CAB07F43_7E89_7745_9891_2E17B06210E6_.wvu.PrintArea" localSheetId="0" hidden="1">'10-1高齢化率の推移'!$A$1:$I$18</definedName>
    <definedName name="Z_97B3E7CA_F0B3_3143_B2E4_7F6A2ED5C48C_.wvu.PrintArea" localSheetId="0" hidden="1">'10-1高齢化率の推移'!$A$1:$I$18</definedName>
    <definedName name="Z_C77EF332_7D80_1044_85D5_819F18ECD7B4_.wvu.PrintArea" localSheetId="0" hidden="1">'10-1高齢化率の推移'!$A$1:$I$18</definedName>
    <definedName name="Z_EDE1CF83_3546_8346_99C8_7E8DEBB3247D_.wvu.PrintArea" localSheetId="0" hidden="1">'10-1高齢化率の推移'!$A$1:$I$18</definedName>
    <definedName name="Z_6CECD241_1D6C_7646_92A8_757A358CF712_.wvu.PrintArea" localSheetId="0" hidden="1">'10-1高齢化率の推移'!$A$1:$I$18</definedName>
    <definedName name="Z_2F70F053_3AC9_1B4A_91C9_6FBA078D9D33_.wvu.PrintArea" localSheetId="0" hidden="1">'10-1高齢化率の推移'!$A$1:$I$18</definedName>
    <definedName name="Z_921C762F_6DA3_EC47_BFAE_A316B3663034_.wvu.PrintArea" localSheetId="0" hidden="1">'10-1高齢化率の推移'!$A$1:$I$18</definedName>
    <definedName name="Z_13BDB573_1580_9347_9292_9BDFB1BEC180_.wvu.PrintArea" localSheetId="0" hidden="1">'10-1高齢化率の推移'!$A$1:$I$18</definedName>
    <definedName name="Z_096AC98C_6736_1040_B9D6_CB39671AF91F_.wvu.PrintArea" localSheetId="0" hidden="1">'10-1高齢化率の推移'!$A$1:$I$18</definedName>
    <definedName name="Z_E17413F9_D262_044C_8BA4_F44960AB96D1_.wvu.PrintArea" localSheetId="0" hidden="1">'10-1高齢化率の推移'!$A$1:$I$18</definedName>
    <definedName name="Z_2D1C0343_8602_B54F_A57E_F5A867ED58F2_.wvu.PrintArea" localSheetId="0" hidden="1">'10-1高齢化率の推移'!$A$1:$I$18</definedName>
    <definedName name="Z_12498608_D96F_BA43_B910_A260490D91ED_.wvu.PrintArea" localSheetId="0" hidden="1">'10-1高齢化率の推移'!$A$1:$I$18</definedName>
    <definedName name="Z_D1685ABB_718A_CF4F_A312_08E85A5F4269_.wvu.PrintArea" localSheetId="0" hidden="1">'10-1高齢化率の推移'!$A$1:$I$18</definedName>
    <definedName name="Z_257021EA_B7EA_3A40_A822_8BB94734030F_.wvu.PrintArea" localSheetId="0" hidden="1">'10-1高齢化率の推移'!$A$1:$I$18</definedName>
    <definedName name="Z_81A4239D_FC03_824F_9FC1_1718C6BC9AEE_.wvu.PrintArea" localSheetId="0" hidden="1">'10-1高齢化率の推移'!$A$1:$I$18</definedName>
    <definedName name="Z_C4ABE724_0C48_564B_B46B_A8D4415A7CA3_.wvu.PrintArea" localSheetId="8" hidden="1">'10-9地域包括支援ｾﾝﾀｰ'!$A$1:$M$24</definedName>
    <definedName name="Z_921C762F_6DA3_EC47_BFAE_A316B3663034_.wvu.PrintArea" localSheetId="8" hidden="1">'10-9地域包括支援ｾﾝﾀｰ'!$A$1:$M$24</definedName>
    <definedName name="_xlnm._FilterDatabase" localSheetId="12" hidden="1">'10-13国保給付状況'!$A$6:$O$6</definedName>
    <definedName name="Z_288221DA_E461_3640_BCB6_AA8217898395_.wvu.PrintArea" localSheetId="21" hidden="1">'10-22乳幼児家庭訪問件数'!$A$1:$H$20</definedName>
    <definedName name="Z_FE2DFBF2_B424_5B4D_9BA1_C706581D34E7_.wvu.PrintArea" localSheetId="21" hidden="1">'10-22乳幼児家庭訪問件数'!$A$1:$H$20</definedName>
    <definedName name="Z_5176ADCB_C40E_8740_8D62_B82BE93AE2C6_.wvu.PrintArea" localSheetId="21" hidden="1">'10-22乳幼児家庭訪問件数'!$A$1:$H$20</definedName>
    <definedName name="Z_D0407C2C_ED8D_724D_8034_98AE8F8B3295_.wvu.PrintArea" localSheetId="21" hidden="1">'10-22乳幼児家庭訪問件数'!$A$1:$H$20</definedName>
    <definedName name="Z_9D5A8730_9745_6543_AF40_A975993FFB3C_.wvu.PrintArea" localSheetId="21" hidden="1">'10-22乳幼児家庭訪問件数'!$A$1:$H$20</definedName>
    <definedName name="Z_95DD38D3_5F4A_574D_B2AE_3A0C3CFA9103_.wvu.PrintArea" localSheetId="21" hidden="1">'10-22乳幼児家庭訪問件数'!$A$1:$H$20</definedName>
    <definedName name="Z_A158B920_AC25_424B_9959_14AC4A1CF9B5_.wvu.PrintArea" localSheetId="21" hidden="1">'10-22乳幼児家庭訪問件数'!$A$1:$H$20</definedName>
    <definedName name="Z_CABF87AC_595D_E643_8BF0_9EB9AA0D768A_.wvu.PrintArea" localSheetId="21" hidden="1">'10-22乳幼児家庭訪問件数'!$A$1:$H$20</definedName>
    <definedName name="Z_DE9E460F_C89E_5645_AA7E_CE9C4C2CFC12_.wvu.PrintArea" localSheetId="21" hidden="1">'10-22乳幼児家庭訪問件数'!$A$1:$H$20</definedName>
    <definedName name="Z_A5EB8AB4_CC80_C84C_8B39_14C6B33257B7_.wvu.PrintArea" localSheetId="21" hidden="1">'10-22乳幼児家庭訪問件数'!$A$1:$H$20</definedName>
    <definedName name="Z_E537E2BF_54E7_AF4D_9A48_B68363196703_.wvu.PrintArea" localSheetId="21" hidden="1">'10-22乳幼児家庭訪問件数'!$A$1:$H$20</definedName>
    <definedName name="Z_4BE84941_5C45_A84E_88CE_6305226712FF_.wvu.PrintArea" localSheetId="21" hidden="1">'10-22乳幼児家庭訪問件数'!$A$1:$H$20</definedName>
    <definedName name="Z_4996860D_290A_3A41_87F4_08FFB3697A1E_.wvu.PrintArea" localSheetId="21" hidden="1">'10-22乳幼児家庭訪問件数'!$A$1:$H$20</definedName>
    <definedName name="Z_FE39DD97_388C_6C4F_B164_A0DF07EE2E06_.wvu.PrintArea" localSheetId="21" hidden="1">'10-22乳幼児家庭訪問件数'!$A$1:$H$20</definedName>
    <definedName name="Z_195A10FC_8BA6_8348_BB06_0EE2D4EBE68F_.wvu.PrintArea" localSheetId="21" hidden="1">'10-22乳幼児家庭訪問件数'!$A$1:$H$20</definedName>
    <definedName name="Z_938FE337_1D9D_3F4A_804B_BDD95C828A75_.wvu.PrintArea" localSheetId="21" hidden="1">'10-22乳幼児家庭訪問件数'!$A$1:$H$20</definedName>
    <definedName name="Z_33BBD285_785B_C24D_B50A_4C98AC895287_.wvu.PrintArea" localSheetId="21" hidden="1">'10-22乳幼児家庭訪問件数'!$A$1:$H$20</definedName>
    <definedName name="Z_692EB781_55BD_954F_BFCF_8FB37DE8AEFA_.wvu.PrintArea" localSheetId="21" hidden="1">'10-22乳幼児家庭訪問件数'!$A$1:$H$20</definedName>
    <definedName name="Z_243EC010_C615_5A40_A970_628BEF2BE6DA_.wvu.PrintArea" localSheetId="21" hidden="1">'10-22乳幼児家庭訪問件数'!$A$1:$H$20</definedName>
    <definedName name="Z_B757FC03_6083_3442_BB1D_780F7D0FC782_.wvu.PrintArea" localSheetId="21" hidden="1">'10-22乳幼児家庭訪問件数'!$A$1:$H$20</definedName>
    <definedName name="Z_B13CC535_C729_354C_9E06_85A6743B2336_.wvu.PrintArea" localSheetId="21" hidden="1">'10-22乳幼児家庭訪問件数'!$A$1:$H$20</definedName>
    <definedName name="Z_CAB07F43_7E89_7745_9891_2E17B06210E6_.wvu.PrintArea" localSheetId="21" hidden="1">'10-22乳幼児家庭訪問件数'!$A$1:$H$20</definedName>
    <definedName name="Z_97B3E7CA_F0B3_3143_B2E4_7F6A2ED5C48C_.wvu.PrintArea" localSheetId="21" hidden="1">'10-22乳幼児家庭訪問件数'!$A$1:$H$20</definedName>
    <definedName name="Z_C77EF332_7D80_1044_85D5_819F18ECD7B4_.wvu.PrintArea" localSheetId="21" hidden="1">'10-22乳幼児家庭訪問件数'!$A$1:$H$20</definedName>
    <definedName name="Z_EDE1CF83_3546_8346_99C8_7E8DEBB3247D_.wvu.PrintArea" localSheetId="21" hidden="1">'10-22乳幼児家庭訪問件数'!$A$1:$H$20</definedName>
    <definedName name="Z_6CECD241_1D6C_7646_92A8_757A358CF712_.wvu.PrintArea" localSheetId="21" hidden="1">'10-22乳幼児家庭訪問件数'!$A$1:$H$20</definedName>
    <definedName name="Z_2F70F053_3AC9_1B4A_91C9_6FBA078D9D33_.wvu.PrintArea" localSheetId="21" hidden="1">'10-22乳幼児家庭訪問件数'!$A$1:$H$20</definedName>
    <definedName name="Z_C4ABE724_0C48_564B_B46B_A8D4415A7CA3_.wvu.PrintArea" localSheetId="21" hidden="1">'10-22乳幼児家庭訪問件数'!$A$1:$H$20</definedName>
    <definedName name="Z_F37DCB76_F5F4_0E4C_A170_F0CC306C23B7_.wvu.PrintArea" localSheetId="21" hidden="1">'10-22乳幼児家庭訪問件数'!$A$1:$H$20</definedName>
    <definedName name="Z_921C762F_6DA3_EC47_BFAE_A316B3663034_.wvu.PrintArea" localSheetId="21" hidden="1">'10-22乳幼児家庭訪問件数'!$A$1:$H$20</definedName>
    <definedName name="_xlnm.Print_Area" localSheetId="21">'10-22乳幼児家庭訪問件数'!$A$1:$H$22</definedName>
    <definedName name="Z_09F96152_7CAD_C243_A97A_98F3B0FC4A33_.wvu.PrintArea" localSheetId="21" hidden="1">'10-22乳幼児家庭訪問件数'!$A$1:$H$20</definedName>
    <definedName name="Z_13BDB573_1580_9347_9292_9BDFB1BEC180_.wvu.PrintArea" localSheetId="21" hidden="1">'10-22乳幼児家庭訪問件数'!$A$1:$H$20</definedName>
    <definedName name="Z_096AC98C_6736_1040_B9D6_CB39671AF91F_.wvu.PrintArea" localSheetId="21" hidden="1">'10-22乳幼児家庭訪問件数'!$A$1:$H$20</definedName>
    <definedName name="Z_E17413F9_D262_044C_8BA4_F44960AB96D1_.wvu.PrintArea" localSheetId="21" hidden="1">'10-22乳幼児家庭訪問件数'!$A$1:$H$20</definedName>
    <definedName name="Z_2D1C0343_8602_B54F_A57E_F5A867ED58F2_.wvu.PrintArea" localSheetId="21" hidden="1">'10-22乳幼児家庭訪問件数'!$A$1:$H$20</definedName>
    <definedName name="Z_12498608_D96F_BA43_B910_A260490D91ED_.wvu.PrintArea" localSheetId="21" hidden="1">'10-22乳幼児家庭訪問件数'!$A$1:$H$20</definedName>
    <definedName name="Z_D1685ABB_718A_CF4F_A312_08E85A5F4269_.wvu.PrintArea" localSheetId="21" hidden="1">'10-22乳幼児家庭訪問件数'!$A$1:$H$20</definedName>
    <definedName name="Z_257021EA_B7EA_3A40_A822_8BB94734030F_.wvu.PrintArea" localSheetId="21" hidden="1">'10-22乳幼児家庭訪問件数'!$A$1:$H$20</definedName>
    <definedName name="Z_81A4239D_FC03_824F_9FC1_1718C6BC9AEE_.wvu.PrintArea" localSheetId="21" hidden="1">'10-22乳幼児家庭訪問件数'!$A$1:$H$20</definedName>
    <definedName name="Z_95DD38D3_5F4A_574D_B2AE_3A0C3CFA9103_.wvu.PrintArea" localSheetId="19" hidden="1">'10-20児童手当の支給状況'!$A$1:$H$29</definedName>
    <definedName name="Z_A158B920_AC25_424B_9959_14AC4A1CF9B5_.wvu.PrintArea" localSheetId="19" hidden="1">'10-20児童手当の支給状況'!$A$1:$H$29</definedName>
    <definedName name="Z_CABF87AC_595D_E643_8BF0_9EB9AA0D768A_.wvu.PrintArea" localSheetId="19" hidden="1">'10-20児童手当の支給状況'!$A$1:$H$29</definedName>
    <definedName name="Z_13BDB573_1580_9347_9292_9BDFB1BEC180_.wvu.PrintArea" localSheetId="19" hidden="1">'10-20児童手当の支給状況'!$A$1:$H$29</definedName>
    <definedName name="_xlnm.Print_Area" localSheetId="19">'10-20児童手当の支給状況'!$A$1:$H$29</definedName>
    <definedName name="Z_09F96152_7CAD_C243_A97A_98F3B0FC4A33_.wvu.PrintArea" localSheetId="19" hidden="1">'10-20児童手当の支給状況'!$A$1:$H$29</definedName>
    <definedName name="Z_FE2DFBF2_B424_5B4D_9BA1_C706581D34E7_.wvu.PrintArea" localSheetId="19" hidden="1">'10-20児童手当の支給状況'!$A$1:$H$29</definedName>
    <definedName name="Z_5176ADCB_C40E_8740_8D62_B82BE93AE2C6_.wvu.PrintArea" localSheetId="19" hidden="1">'10-20児童手当の支給状況'!$A$1:$H$29</definedName>
    <definedName name="Z_D0407C2C_ED8D_724D_8034_98AE8F8B3295_.wvu.PrintArea" localSheetId="19" hidden="1">'10-20児童手当の支給状況'!$A$1:$H$29</definedName>
    <definedName name="Z_288221DA_E461_3640_BCB6_AA8217898395_.wvu.PrintArea" localSheetId="19" hidden="1">'10-20児童手当の支給状況'!$A$1:$H$29</definedName>
    <definedName name="Z_C4ABE724_0C48_564B_B46B_A8D4415A7CA3_.wvu.PrintArea" localSheetId="19" hidden="1">'10-20児童手当の支給状況'!$A$1:$H$29</definedName>
    <definedName name="Z_F37DCB76_F5F4_0E4C_A170_F0CC306C23B7_.wvu.PrintArea" localSheetId="19" hidden="1">'10-20児童手当の支給状況'!$A$1:$H$29</definedName>
    <definedName name="Z_9D5A8730_9745_6543_AF40_A975993FFB3C_.wvu.PrintArea" localSheetId="19" hidden="1">'10-20児童手当の支給状況'!$A$1:$H$29</definedName>
    <definedName name="Z_DE9E460F_C89E_5645_AA7E_CE9C4C2CFC12_.wvu.PrintArea" localSheetId="19" hidden="1">'10-20児童手当の支給状況'!$A$1:$H$29</definedName>
    <definedName name="Z_A5EB8AB4_CC80_C84C_8B39_14C6B33257B7_.wvu.PrintArea" localSheetId="19" hidden="1">'10-20児童手当の支給状況'!$A$1:$H$29</definedName>
    <definedName name="Z_E537E2BF_54E7_AF4D_9A48_B68363196703_.wvu.PrintArea" localSheetId="19" hidden="1">'10-20児童手当の支給状況'!$A$1:$H$29</definedName>
    <definedName name="Z_4BE84941_5C45_A84E_88CE_6305226712FF_.wvu.PrintArea" localSheetId="19" hidden="1">'10-20児童手当の支給状況'!$A$1:$H$29</definedName>
    <definedName name="Z_4996860D_290A_3A41_87F4_08FFB3697A1E_.wvu.PrintArea" localSheetId="19" hidden="1">'10-20児童手当の支給状況'!$A$1:$H$29</definedName>
    <definedName name="Z_FE39DD97_388C_6C4F_B164_A0DF07EE2E06_.wvu.PrintArea" localSheetId="19" hidden="1">'10-20児童手当の支給状況'!$A$1:$H$29</definedName>
    <definedName name="Z_195A10FC_8BA6_8348_BB06_0EE2D4EBE68F_.wvu.PrintArea" localSheetId="19" hidden="1">'10-20児童手当の支給状況'!$A$1:$H$29</definedName>
    <definedName name="Z_938FE337_1D9D_3F4A_804B_BDD95C828A75_.wvu.PrintArea" localSheetId="19" hidden="1">'10-20児童手当の支給状況'!$A$1:$H$29</definedName>
    <definedName name="Z_33BBD285_785B_C24D_B50A_4C98AC895287_.wvu.PrintArea" localSheetId="19" hidden="1">'10-20児童手当の支給状況'!$A$1:$H$29</definedName>
    <definedName name="Z_692EB781_55BD_954F_BFCF_8FB37DE8AEFA_.wvu.PrintArea" localSheetId="19" hidden="1">'10-20児童手当の支給状況'!$A$1:$H$29</definedName>
    <definedName name="Z_243EC010_C615_5A40_A970_628BEF2BE6DA_.wvu.PrintArea" localSheetId="19" hidden="1">'10-20児童手当の支給状況'!$A$1:$H$29</definedName>
    <definedName name="Z_B757FC03_6083_3442_BB1D_780F7D0FC782_.wvu.PrintArea" localSheetId="19" hidden="1">'10-20児童手当の支給状況'!$A$1:$H$29</definedName>
    <definedName name="Z_B13CC535_C729_354C_9E06_85A6743B2336_.wvu.PrintArea" localSheetId="19" hidden="1">'10-20児童手当の支給状況'!$A$1:$H$29</definedName>
    <definedName name="Z_CAB07F43_7E89_7745_9891_2E17B06210E6_.wvu.PrintArea" localSheetId="19" hidden="1">'10-20児童手当の支給状況'!$A$1:$H$29</definedName>
    <definedName name="Z_97B3E7CA_F0B3_3143_B2E4_7F6A2ED5C48C_.wvu.PrintArea" localSheetId="19" hidden="1">'10-20児童手当の支給状況'!$A$1:$H$29</definedName>
    <definedName name="Z_C77EF332_7D80_1044_85D5_819F18ECD7B4_.wvu.PrintArea" localSheetId="19" hidden="1">'10-20児童手当の支給状況'!$A$1:$H$29</definedName>
    <definedName name="Z_EDE1CF83_3546_8346_99C8_7E8DEBB3247D_.wvu.PrintArea" localSheetId="19" hidden="1">'10-20児童手当の支給状況'!$A$1:$H$29</definedName>
    <definedName name="Z_6CECD241_1D6C_7646_92A8_757A358CF712_.wvu.PrintArea" localSheetId="19" hidden="1">'10-20児童手当の支給状況'!$A$1:$H$29</definedName>
    <definedName name="Z_2F70F053_3AC9_1B4A_91C9_6FBA078D9D33_.wvu.PrintArea" localSheetId="19" hidden="1">'10-20児童手当の支給状況'!$A$1:$H$29</definedName>
    <definedName name="Z_921C762F_6DA3_EC47_BFAE_A316B3663034_.wvu.PrintArea" localSheetId="19" hidden="1">'10-20児童手当の支給状況'!$A$1:$H$29</definedName>
    <definedName name="Z_096AC98C_6736_1040_B9D6_CB39671AF91F_.wvu.PrintArea" localSheetId="19" hidden="1">'10-20児童手当の支給状況'!$A$1:$H$29</definedName>
    <definedName name="Z_E17413F9_D262_044C_8BA4_F44960AB96D1_.wvu.PrintArea" localSheetId="19" hidden="1">'10-20児童手当の支給状況'!$A$1:$H$29</definedName>
    <definedName name="Z_2D1C0343_8602_B54F_A57E_F5A867ED58F2_.wvu.PrintArea" localSheetId="19" hidden="1">'10-20児童手当の支給状況'!$A$1:$H$29</definedName>
    <definedName name="Z_12498608_D96F_BA43_B910_A260490D91ED_.wvu.PrintArea" localSheetId="19" hidden="1">'10-20児童手当の支給状況'!$A$1:$H$29</definedName>
    <definedName name="Z_D1685ABB_718A_CF4F_A312_08E85A5F4269_.wvu.PrintArea" localSheetId="19" hidden="1">'10-20児童手当の支給状況'!$A$1:$H$29</definedName>
    <definedName name="Z_257021EA_B7EA_3A40_A822_8BB94734030F_.wvu.PrintArea" localSheetId="19" hidden="1">'10-20児童手当の支給状況'!$A$1:$H$29</definedName>
    <definedName name="Z_81A4239D_FC03_824F_9FC1_1718C6BC9AEE_.wvu.PrintArea" localSheetId="19" hidden="1">'10-20児童手当の支給状況'!$A$1:$H$29</definedName>
  </definedNames>
  <calcPr calcId="191029" concurrentCalc="1"/>
  <customWorkbookViews>
    <customWorkbookView name="古賀 健太郎 - 個人用ビュー" guid="{A5EB8AB4-CC80-C84C-8B39-14C6B33257B7}" mergeInterval="15" personalView="1" maximized="1" xWindow="24" yWindow="43" windowWidth="1226" windowHeight="629" tabRatio="847" activeSheetId="23" showComments="commIndAndComment"/>
    <customWorkbookView name="浪花 倫瑠 - 個人用ビュー" guid="{E537E2BF-54E7-AF4D-9A48-B68363196703}" mergeInterval="15" personalView="1" maximized="1" xWindow="24" yWindow="43" windowWidth="1226" windowHeight="629" tabRatio="847" activeSheetId="21"/>
    <customWorkbookView name="岩武 麻友 - 個人用ビュー" guid="{5176ADCB-C40E-8740-8D62-B82BE93AE2C6}" mergeInterval="15" personalView="1" maximized="1" xWindow="24" yWindow="43" windowWidth="1226" windowHeight="629" tabRatio="847" activeSheetId="4"/>
    <customWorkbookView name="宮原 隆二 - 個人用ビュー" guid="{A158B920-AC25-424B-9959-14AC4A1CF9B5}" mergeInterval="15" personalView="1" maximized="1" xWindow="24" yWindow="43" windowWidth="1226" windowHeight="629" tabRatio="847" activeSheetId="27"/>
    <customWorkbookView name="藤野 真理子 - 個人用ビュー" guid="{4BE84941-5C45-A84E-88CE-6305226712FF}" mergeInterval="15" personalView="1" maximized="1" xWindow="24" yWindow="43" windowWidth="1226" windowHeight="629" tabRatio="847" activeSheetId="28"/>
    <customWorkbookView name="塩足 かおり - 個人用ビュー" guid="{4996860D-290A-3A41-87F4-08FFB3697A1E}" mergeInterval="15" personalView="1" maximized="1" xWindow="24" yWindow="43" windowWidth="1226" windowHeight="629" tabRatio="847" activeSheetId="19"/>
    <customWorkbookView name="近藤 貴史 - 個人用ビュー" guid="{195A10FC-8BA6-8348-BB06-0EE2D4EBE68F}" mergeInterval="15" personalView="1" maximized="1" xWindow="24" yWindow="43" windowWidth="1226" windowHeight="629" tabRatio="847" activeSheetId="28"/>
    <customWorkbookView name="樹村 剛史 - 個人用ビュー" guid="{33BBD285-785B-C24D-B50A-4C98AC895287}" mergeInterval="15" personalView="1" maximized="1" xWindow="24" yWindow="43" windowWidth="1226" windowHeight="629" tabRatio="847" activeSheetId="18"/>
    <customWorkbookView name="輿 花織 - 個人用ビュー" guid="{692EB781-55BD-954F-BFCF-8FB37DE8AEFA}" mergeInterval="15" personalView="1" maximized="1" xWindow="24" yWindow="43" windowWidth="1226" windowHeight="629" tabRatio="847" activeSheetId="21"/>
    <customWorkbookView name="加藤 隆明 - 個人用ビュー" guid="{B757FC03-6083-3442-BB1D-780F7D0FC782}" mergeInterval="15" personalView="1" maximized="1" xWindow="20" yWindow="35" windowWidth="979" windowHeight="502" tabRatio="847" activeSheetId="18"/>
    <customWorkbookView name="中村 葵 - 個人用ビュー" guid="{FE2DFBF2-B424-5B4D-9BA1-C706581D34E7}" mergeInterval="15" personalView="1" maximized="1" xWindow="24" yWindow="43" windowWidth="1226" windowHeight="629" tabRatio="847" activeSheetId="24"/>
    <customWorkbookView name="藤岡 佳奈 - 個人用ビュー" guid="{B13CC535-C729-354C-9E06-85A6743B2336}" mergeInterval="15" personalView="1" maximized="1" xWindow="24" yWindow="43" windowWidth="1226" windowHeight="629" tabRatio="847" activeSheetId="23"/>
    <customWorkbookView name="谷口 大志 - 個人用ビュー" guid="{CABF87AC-595D-E643-8BF0-9EB9AA0D768A}" mergeInterval="15" personalView="1" maximized="1" xWindow="24" yWindow="43" windowWidth="1226" windowHeight="629" tabRatio="847" activeSheetId="17"/>
    <customWorkbookView name="森田 佳菜美 - 個人用ビュー" guid="{243EC010-C615-5A40-A970-628BEF2BE6DA}" mergeInterval="15" personalView="1" maximized="1" xWindow="29" yWindow="53" windowWidth="1535" windowHeight="788" tabRatio="847" activeSheetId="26"/>
    <customWorkbookView name="今福 保幸 - 個人用ビュー" guid="{CAB07F43-7E89-7745-9891-2E17B06210E6}" mergeInterval="15" personalView="1" maximized="1" xWindow="29" yWindow="53" windowWidth="1535" windowHeight="788" tabRatio="847" activeSheetId="28"/>
    <customWorkbookView name="鈴木 千裕 - 個人用ビュー" guid="{97B3E7CA-F0B3-3143-B2E4-7F6A2ED5C48C}" mergeInterval="15" personalView="1" maximized="1" xWindow="29" yWindow="53" windowWidth="1535" windowHeight="788" tabRatio="847" activeSheetId="22"/>
    <customWorkbookView name="笠木 のぞ未 - 個人用ビュー" guid="{DE9E460F-C89E-5645-AA7E-CE9C4C2CFC12}" mergeInterval="15" personalView="1" maximized="1" xWindow="20" yWindow="35" windowWidth="979" windowHeight="502" tabRatio="847" activeSheetId="27"/>
    <customWorkbookView name="永利 祐里葉 - 個人用ビュー" guid="{C77EF332-7D80-1044-85D5-819F18ECD7B4}" mergeInterval="15" personalView="1" maximized="1" xWindow="24" yWindow="43" windowWidth="1226" windowHeight="629" tabRatio="847" activeSheetId="6"/>
    <customWorkbookView name="原田 咲希 - 個人用ビュー" guid="{6CECD241-1D6C-7646-92A8-757A358CF712}" mergeInterval="15" personalView="1" maximized="1" xWindow="20" yWindow="35" windowWidth="979" windowHeight="502" tabRatio="847" activeSheetId="4"/>
    <customWorkbookView name="髙木 智子 - 個人用ビュー" guid="{2F70F053-3AC9-1B4A-91C9-6FBA078D9D33}" mergeInterval="15" personalView="1" maximized="1" xWindow="20" yWindow="35" windowWidth="979" windowHeight="502" tabRatio="847" activeSheetId="14"/>
    <customWorkbookView name="松尾 志穂美 - 個人用ビュー" guid="{C4ABE724-0C48-564B-B46B-A8D4415A7CA3}" mergeInterval="15" personalView="1" maximized="1" xWindow="24" yWindow="43" windowWidth="1226" windowHeight="629" tabRatio="847" activeSheetId="11"/>
    <customWorkbookView name="金武 佑樹 - 個人用ビュー" guid="{921C762F-6DA3-EC47-BFAE-A316B3663034}" mergeInterval="15" personalView="1" maximized="1" xWindow="20" yWindow="35" windowWidth="979" windowHeight="502" tabRatio="847" activeSheetId="20"/>
    <customWorkbookView name="古賀 有宣 - 個人用ビュー" guid="{13BDB573-1580-9347-9292-9BDFB1BEC180}" mergeInterval="15" personalView="1" maximized="1" xWindow="24" yWindow="43" windowWidth="1226" windowHeight="629" tabRatio="847" activeSheetId="8"/>
    <customWorkbookView name="中村 丈一郎 - 個人用ビュー" guid="{9D5A8730-9745-6543-AF40-A975993FFB3C}" mergeInterval="15" personalView="1" maximized="1" xWindow="24" yWindow="43" windowWidth="1226" windowHeight="629" tabRatio="847" activeSheetId="20"/>
    <customWorkbookView name="前田 湧作 - 個人用ビュー" guid="{09F96152-7CAD-C243-A97A-98F3B0FC4A33}" mergeInterval="15" personalView="1" maximized="1" xWindow="24" yWindow="43" windowWidth="1226" windowHeight="629" tabRatio="847" activeSheetId="4"/>
    <customWorkbookView name="柳沢 大貴 - 個人用ビュー" guid="{096AC98C-6736-1040-B9D6-CB39671AF91F}" mergeInterval="15" personalView="1" maximized="1" xWindow="24" yWindow="43" windowWidth="1226" windowHeight="629" tabRatio="847" activeSheetId="4"/>
    <customWorkbookView name="杉原 なつみ - 個人用ビュー" guid="{D0407C2C-ED8D-724D-8034-98AE8F8B3295}" mergeInterval="15" personalView="1" maximized="1" xWindow="24" yWindow="43" windowWidth="1226" windowHeight="629" tabRatio="847" activeSheetId="16"/>
    <customWorkbookView name="奈良 千尋 - 個人用ビュー" guid="{E17413F9-D262-044C-8BA4-F44960AB96D1}" mergeInterval="15" personalView="1" maximized="1" xWindow="25" yWindow="44" windowWidth="1277" windowHeight="656" tabRatio="847" activeSheetId="16"/>
    <customWorkbookView name="岡村 由加里 - 個人用ビュー" guid="{EDE1CF83-3546-8346-99C8-7E8DEBB3247D}" mergeInterval="15" personalView="1" maximized="1" xWindow="24" yWindow="43" windowWidth="1226" windowHeight="629" tabRatio="847" activeSheetId="5"/>
    <customWorkbookView name="神崎 由美 - 個人用ビュー" guid="{2D1C0343-8602-B54F-A57E-F5A867ED58F2}" mergeInterval="15" personalView="1" maximized="1" xWindow="20" yWindow="35" windowWidth="979" windowHeight="502" tabRatio="847" activeSheetId="18"/>
    <customWorkbookView name="上村 智美 - 個人用ビュー" guid="{938FE337-1D9D-3F4A-804B-BDD95C828A75}" mergeInterval="15" personalView="1" maximized="1" xWindow="24" yWindow="43" windowWidth="1226" windowHeight="629" tabRatio="847" activeSheetId="16"/>
    <customWorkbookView name="松本 観 - 個人用ビュー" guid="{95DD38D3-5F4A-574D-B2AE-3A0C3CFA9103}" mergeInterval="15" personalView="1" maximized="1" xWindow="20" yWindow="35" windowWidth="979" windowHeight="502" tabRatio="847" activeSheetId="22"/>
    <customWorkbookView name="福田 陽子 - 個人用ビュー" guid="{12498608-D96F-BA43-B910-A260490D91ED}" mergeInterval="15" personalView="1" maximized="1" xWindow="24" yWindow="43" windowWidth="1226" windowHeight="629" tabRatio="847" activeSheetId="26"/>
    <customWorkbookView name="杉森 馨 - 個人用ビュー" guid="{288221DA-E461-3640-BCB6-AA8217898395}" mergeInterval="15" personalView="1" maximized="1" xWindow="20" yWindow="35" windowWidth="979" windowHeight="502" tabRatio="847" activeSheetId="21"/>
    <customWorkbookView name="清水 和巳 - 個人用ビュー" guid="{D1685ABB-718A-CF4F-A312-08E85A5F4269}" mergeInterval="15" personalView="1" maximized="1" xWindow="24" yWindow="43" windowWidth="1226" windowHeight="629" tabRatio="847" activeSheetId="28" showComments="commIndAndComment"/>
    <customWorkbookView name="大和 恵 - 個人用ビュー" guid="{257021EA-B7EA-3A40-A822-8BB94734030F}" mergeInterval="15" personalView="1" maximized="1" xWindow="20" yWindow="35" windowWidth="979" windowHeight="502" tabRatio="847" activeSheetId="27"/>
    <customWorkbookView name="寺田 美枝子 - 個人用ビュー" guid="{F37DCB76-F5F4-0E4C-A170-F0CC306C23B7}" mergeInterval="15" personalView="1" maximized="1" xWindow="24" yWindow="43" windowWidth="1226" windowHeight="629" tabRatio="847" activeSheetId="14"/>
    <customWorkbookView name="林田 豪之 - 個人用ビュー" guid="{FE39DD97-388C-6C4F-B164-A0DF07EE2E06}" mergeInterval="15" personalView="1" maximized="1" xWindow="20" yWindow="35" windowWidth="979" windowHeight="502" tabRatio="847" activeSheetId="11"/>
    <customWorkbookView name="津波 拓希 - 個人用ビュー" guid="{81A4239D-FC03-824F-9FC1-1718C6BC9AEE}" mergeInterval="15" personalView="1" maximized="1" xWindow="24" yWindow="43" windowWidth="1226" windowHeight="629" tabRatio="847" activeSheetId="25"/>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<sst xmlns="http://schemas.openxmlformats.org/spreadsheetml/2006/main" xmlns:r="http://schemas.openxmlformats.org/officeDocument/2006/relationships" count="351" uniqueCount="351">
  <si>
    <t>65～69歳
（人）</t>
    <rPh sb="0" eb="2">
      <t>６５サイ</t>
    </rPh>
    <rPh sb="3" eb="6">
      <t>６９サイ</t>
    </rPh>
    <rPh sb="8" eb="9">
      <t>ニン</t>
    </rPh>
    <phoneticPr fontId="42"/>
  </si>
  <si>
    <t>育成相談</t>
    <rPh sb="0" eb="2">
      <t>イクセイ</t>
    </rPh>
    <rPh sb="2" eb="4">
      <t>ソウダン</t>
    </rPh>
    <phoneticPr fontId="43"/>
  </si>
  <si>
    <t>平成26年度</t>
    <rPh sb="0" eb="2">
      <t>ヘイセイ</t>
    </rPh>
    <rPh sb="4" eb="6">
      <t>ネンド</t>
    </rPh>
    <phoneticPr fontId="43"/>
  </si>
  <si>
    <t>80歳以上
（人）</t>
    <rPh sb="2" eb="3">
      <t>サイ</t>
    </rPh>
    <rPh sb="3" eb="5">
      <t>イジョウ</t>
    </rPh>
    <rPh sb="7" eb="8">
      <t>ニン</t>
    </rPh>
    <phoneticPr fontId="42"/>
  </si>
  <si>
    <t>　　ケアマネジメント」に変更</t>
  </si>
  <si>
    <t>10-1 ■高齢化率の推移</t>
    <rPh sb="6" eb="9">
      <t>コウレイカ</t>
    </rPh>
    <rPh sb="9" eb="10">
      <t>リツ</t>
    </rPh>
    <rPh sb="11" eb="13">
      <t>スイイ</t>
    </rPh>
    <phoneticPr fontId="42"/>
  </si>
  <si>
    <t>言語発達障がい</t>
    <rPh sb="0" eb="2">
      <t>ゲンゴ</t>
    </rPh>
    <rPh sb="2" eb="3">
      <t>ハツ</t>
    </rPh>
    <rPh sb="3" eb="4">
      <t>トオル</t>
    </rPh>
    <rPh sb="4" eb="5">
      <t>ショウ</t>
    </rPh>
    <phoneticPr fontId="43"/>
  </si>
  <si>
    <t>平成25年</t>
    <rPh sb="0" eb="2">
      <t>ヘイセイ</t>
    </rPh>
    <rPh sb="4" eb="5">
      <t>ネン</t>
    </rPh>
    <phoneticPr fontId="42"/>
  </si>
  <si>
    <t>（注1）平成30年度から保護率の算出単位を「％」に変更</t>
    <rPh sb="1" eb="2">
      <t>チュウ</t>
    </rPh>
    <rPh sb="4" eb="6">
      <t>ヘイセイ</t>
    </rPh>
    <rPh sb="8" eb="10">
      <t>ネンド</t>
    </rPh>
    <rPh sb="12" eb="14">
      <t>ホゴ</t>
    </rPh>
    <rPh sb="14" eb="15">
      <t>リツ</t>
    </rPh>
    <rPh sb="16" eb="18">
      <t>サンシュツ</t>
    </rPh>
    <rPh sb="18" eb="20">
      <t>タンイ</t>
    </rPh>
    <rPh sb="25" eb="27">
      <t>ヘンコウ</t>
    </rPh>
    <phoneticPr fontId="29"/>
  </si>
  <si>
    <t>（3月31日現在）</t>
    <rPh sb="2" eb="3">
      <t>ガツ</t>
    </rPh>
    <rPh sb="5" eb="6">
      <t>ヒ</t>
    </rPh>
    <rPh sb="6" eb="8">
      <t>ゲンザイ</t>
    </rPh>
    <phoneticPr fontId="42"/>
  </si>
  <si>
    <t>市外</t>
    <rPh sb="0" eb="1">
      <t>シ</t>
    </rPh>
    <rPh sb="1" eb="2">
      <t>ソト</t>
    </rPh>
    <phoneticPr fontId="29"/>
  </si>
  <si>
    <t>介護予防支援
（要支援者）</t>
    <rPh sb="0" eb="2">
      <t>カイゴ</t>
    </rPh>
    <rPh sb="2" eb="4">
      <t>ヨボウ</t>
    </rPh>
    <rPh sb="4" eb="6">
      <t>シエン</t>
    </rPh>
    <rPh sb="8" eb="9">
      <t>ヨウ</t>
    </rPh>
    <rPh sb="9" eb="12">
      <t>シエンシャ</t>
    </rPh>
    <phoneticPr fontId="29"/>
  </si>
  <si>
    <t>寡  婦</t>
  </si>
  <si>
    <t>75～79歳
（人）</t>
    <rPh sb="5" eb="6">
      <t>サイ</t>
    </rPh>
    <rPh sb="8" eb="9">
      <t>ニン</t>
    </rPh>
    <phoneticPr fontId="42"/>
  </si>
  <si>
    <t>　　　   区分
 年度</t>
    <rPh sb="10" eb="12">
      <t>ネンド</t>
    </rPh>
    <phoneticPr fontId="44"/>
  </si>
  <si>
    <t>(注）「高齢者夫婦のみ世帯」とは65歳以上の者を含む２人世帯</t>
    <rPh sb="1" eb="2">
      <t>チュウ</t>
    </rPh>
    <rPh sb="4" eb="7">
      <t>コウレイシャ</t>
    </rPh>
    <rPh sb="7" eb="9">
      <t>フウフ</t>
    </rPh>
    <rPh sb="11" eb="13">
      <t>セタイ</t>
    </rPh>
    <rPh sb="18" eb="21">
      <t>サイイジョウ</t>
    </rPh>
    <rPh sb="22" eb="23">
      <t>モノ</t>
    </rPh>
    <rPh sb="24" eb="25">
      <t>フク</t>
    </rPh>
    <rPh sb="27" eb="28">
      <t>ニン</t>
    </rPh>
    <rPh sb="28" eb="30">
      <t>セタイ</t>
    </rPh>
    <phoneticPr fontId="42"/>
  </si>
  <si>
    <t>70～74歳
（人）</t>
    <rPh sb="3" eb="6">
      <t>７４サイ</t>
    </rPh>
    <rPh sb="8" eb="9">
      <t>ニン</t>
    </rPh>
    <phoneticPr fontId="42"/>
  </si>
  <si>
    <t>要支援1</t>
    <rPh sb="0" eb="3">
      <t>ヨウシエン</t>
    </rPh>
    <phoneticPr fontId="43"/>
  </si>
  <si>
    <t xml:space="preserve"> 　　　区分
 年</t>
    <rPh sb="4" eb="6">
      <t>クブン</t>
    </rPh>
    <rPh sb="8" eb="9">
      <t>ネン</t>
    </rPh>
    <phoneticPr fontId="42"/>
  </si>
  <si>
    <t>65歳以上の
合計（人）</t>
    <rPh sb="0" eb="3">
      <t>６５サイ</t>
    </rPh>
    <rPh sb="3" eb="5">
      <t>イジョウ</t>
    </rPh>
    <rPh sb="7" eb="9">
      <t>ゴウケイ</t>
    </rPh>
    <rPh sb="10" eb="11">
      <t>ニン</t>
    </rPh>
    <phoneticPr fontId="42"/>
  </si>
  <si>
    <t>総人口
（人）</t>
    <rPh sb="0" eb="3">
      <t>ソウジンコウ</t>
    </rPh>
    <rPh sb="5" eb="6">
      <t>ニン</t>
    </rPh>
    <phoneticPr fontId="42"/>
  </si>
  <si>
    <t>（単位：千円）</t>
    <rPh sb="1" eb="3">
      <t>タンイ</t>
    </rPh>
    <rPh sb="4" eb="5">
      <t>セン</t>
    </rPh>
    <rPh sb="5" eb="6">
      <t>エン</t>
    </rPh>
    <phoneticPr fontId="43"/>
  </si>
  <si>
    <t>高齢化率
（％）</t>
    <rPh sb="0" eb="3">
      <t>コウレイカ</t>
    </rPh>
    <rPh sb="3" eb="4">
      <t>リツ</t>
    </rPh>
    <phoneticPr fontId="42"/>
  </si>
  <si>
    <t>60歳以上
及び乳幼児</t>
    <rPh sb="2" eb="3">
      <t>サイ</t>
    </rPh>
    <rPh sb="3" eb="5">
      <t>イジョウ</t>
    </rPh>
    <rPh sb="6" eb="7">
      <t>オヨ</t>
    </rPh>
    <rPh sb="8" eb="11">
      <t>ニュウヨウジ</t>
    </rPh>
    <phoneticPr fontId="29"/>
  </si>
  <si>
    <t>平成26年度</t>
    <rPh sb="0" eb="2">
      <t>ヘイセイ</t>
    </rPh>
    <rPh sb="4" eb="6">
      <t>ネンド</t>
    </rPh>
    <phoneticPr fontId="29"/>
  </si>
  <si>
    <t>適性</t>
    <rPh sb="0" eb="2">
      <t>テキセイ</t>
    </rPh>
    <phoneticPr fontId="43"/>
  </si>
  <si>
    <t>全世帯数
(A)</t>
    <rPh sb="0" eb="1">
      <t>ゼン</t>
    </rPh>
    <rPh sb="1" eb="4">
      <t>セタイスウ</t>
    </rPh>
    <phoneticPr fontId="42"/>
  </si>
  <si>
    <t>令和７年</t>
    <rPh sb="0" eb="2">
      <t>レイワ</t>
    </rPh>
    <rPh sb="3" eb="4">
      <t>ネン</t>
    </rPh>
    <phoneticPr fontId="42"/>
  </si>
  <si>
    <t>80歳（5,000円／人）</t>
    <rPh sb="2" eb="3">
      <t>サイ</t>
    </rPh>
    <rPh sb="9" eb="10">
      <t>エン</t>
    </rPh>
    <rPh sb="11" eb="12">
      <t>ニン</t>
    </rPh>
    <phoneticPr fontId="43"/>
  </si>
  <si>
    <t>令和５年度</t>
    <rPh sb="0" eb="2">
      <t>レイワ</t>
    </rPh>
    <rPh sb="3" eb="5">
      <t>ネンド</t>
    </rPh>
    <phoneticPr fontId="44"/>
  </si>
  <si>
    <t>強制</t>
    <rPh sb="0" eb="2">
      <t>キョウセイ</t>
    </rPh>
    <phoneticPr fontId="44"/>
  </si>
  <si>
    <t>平成28年度</t>
    <rPh sb="0" eb="2">
      <t>ヘイセイ</t>
    </rPh>
    <rPh sb="4" eb="6">
      <t>ネンド</t>
    </rPh>
    <phoneticPr fontId="29"/>
  </si>
  <si>
    <t>65歳以上　　　　75歳未満</t>
    <rPh sb="2" eb="5">
      <t>サイイジョウ</t>
    </rPh>
    <rPh sb="11" eb="12">
      <t>サイ</t>
    </rPh>
    <rPh sb="12" eb="14">
      <t>ミマン</t>
    </rPh>
    <phoneticPr fontId="43"/>
  </si>
  <si>
    <t>（年度平均）</t>
    <rPh sb="1" eb="3">
      <t>ネンド</t>
    </rPh>
    <rPh sb="3" eb="5">
      <t>ヘイキン</t>
    </rPh>
    <phoneticPr fontId="45"/>
  </si>
  <si>
    <t>高齢者虐待に
関すること</t>
    <rPh sb="0" eb="3">
      <t>コウレイシャ</t>
    </rPh>
    <rPh sb="3" eb="5">
      <t>ギャクタイ</t>
    </rPh>
    <rPh sb="7" eb="8">
      <t>カン</t>
    </rPh>
    <phoneticPr fontId="29"/>
  </si>
  <si>
    <t>平成27年度</t>
    <rPh sb="0" eb="2">
      <t>ヘイセイ</t>
    </rPh>
    <rPh sb="4" eb="6">
      <t>ネンド</t>
    </rPh>
    <phoneticPr fontId="45"/>
  </si>
  <si>
    <t>平成29年度</t>
    <rPh sb="0" eb="2">
      <t>ヘイセイ</t>
    </rPh>
    <rPh sb="4" eb="6">
      <t>ネンド</t>
    </rPh>
    <phoneticPr fontId="44"/>
  </si>
  <si>
    <t>総額
(千円)</t>
  </si>
  <si>
    <t>要支援2</t>
    <rPh sb="0" eb="3">
      <t>ヨウシエン</t>
    </rPh>
    <phoneticPr fontId="43"/>
  </si>
  <si>
    <t>合計</t>
    <rPh sb="0" eb="1">
      <t>ゴウ</t>
    </rPh>
    <rPh sb="1" eb="2">
      <t>ケイ</t>
    </rPh>
    <phoneticPr fontId="43"/>
  </si>
  <si>
    <t>101歳以上</t>
    <rPh sb="3" eb="4">
      <t>サイ</t>
    </rPh>
    <rPh sb="4" eb="6">
      <t>イジョウ</t>
    </rPh>
    <phoneticPr fontId="29"/>
  </si>
  <si>
    <t>平成29年度</t>
    <rPh sb="0" eb="2">
      <t>ヘイセイ</t>
    </rPh>
    <rPh sb="4" eb="6">
      <t>ネンド</t>
    </rPh>
    <phoneticPr fontId="29"/>
  </si>
  <si>
    <t>件数</t>
    <rPh sb="0" eb="2">
      <t>ケンスウ</t>
    </rPh>
    <phoneticPr fontId="43"/>
  </si>
  <si>
    <t>平成26年</t>
    <rPh sb="0" eb="2">
      <t>ヘイセイ</t>
    </rPh>
    <rPh sb="4" eb="5">
      <t>ネン</t>
    </rPh>
    <phoneticPr fontId="42"/>
  </si>
  <si>
    <t>平成27年</t>
    <rPh sb="0" eb="2">
      <t>ヘイセイ</t>
    </rPh>
    <rPh sb="4" eb="5">
      <t>ネン</t>
    </rPh>
    <phoneticPr fontId="42"/>
  </si>
  <si>
    <t>平成28年</t>
    <rPh sb="0" eb="2">
      <t>ヘイセイ</t>
    </rPh>
    <rPh sb="4" eb="5">
      <t>ネン</t>
    </rPh>
    <phoneticPr fontId="42"/>
  </si>
  <si>
    <t>ぐ犯
行為等</t>
    <rPh sb="1" eb="2">
      <t>ハン</t>
    </rPh>
    <rPh sb="3" eb="4">
      <t>ギョウ</t>
    </rPh>
    <rPh sb="4" eb="5">
      <t>タメ</t>
    </rPh>
    <rPh sb="5" eb="6">
      <t>ナド</t>
    </rPh>
    <phoneticPr fontId="43"/>
  </si>
  <si>
    <t>100歳（10,000円／人）</t>
    <rPh sb="3" eb="4">
      <t>サイ</t>
    </rPh>
    <phoneticPr fontId="29"/>
  </si>
  <si>
    <t>令和元年度</t>
    <rPh sb="0" eb="2">
      <t>レイワ</t>
    </rPh>
    <rPh sb="2" eb="3">
      <t>ガン</t>
    </rPh>
    <rPh sb="3" eb="5">
      <t>ネンド</t>
    </rPh>
    <phoneticPr fontId="42"/>
  </si>
  <si>
    <t>平成29年</t>
    <rPh sb="0" eb="2">
      <t>ヘイセイ</t>
    </rPh>
    <rPh sb="4" eb="5">
      <t>ネン</t>
    </rPh>
    <phoneticPr fontId="42"/>
  </si>
  <si>
    <t>（注2）受診率＝件数÷被保険者数</t>
    <rPh sb="1" eb="2">
      <t>チュウ</t>
    </rPh>
    <rPh sb="4" eb="6">
      <t>ジュシン</t>
    </rPh>
    <rPh sb="6" eb="7">
      <t>リツ</t>
    </rPh>
    <rPh sb="8" eb="10">
      <t>ケンスウ</t>
    </rPh>
    <rPh sb="11" eb="15">
      <t>ヒホケンシャ</t>
    </rPh>
    <rPh sb="15" eb="16">
      <t>スウ</t>
    </rPh>
    <phoneticPr fontId="43"/>
  </si>
  <si>
    <t>平成30年</t>
    <rPh sb="0" eb="2">
      <t>ヘイセイ</t>
    </rPh>
    <rPh sb="4" eb="5">
      <t>ネン</t>
    </rPh>
    <phoneticPr fontId="42"/>
  </si>
  <si>
    <t>10-2 ■高齢者のいる世帯</t>
    <rPh sb="6" eb="7">
      <t>コウ</t>
    </rPh>
    <rPh sb="7" eb="8">
      <t>ヨワイ</t>
    </rPh>
    <rPh sb="8" eb="9">
      <t>モノ</t>
    </rPh>
    <rPh sb="12" eb="14">
      <t>セタイ</t>
    </rPh>
    <phoneticPr fontId="42"/>
  </si>
  <si>
    <t>平成25年度</t>
    <rPh sb="0" eb="2">
      <t>ヘイセイ</t>
    </rPh>
    <rPh sb="4" eb="6">
      <t>ネンド</t>
    </rPh>
    <phoneticPr fontId="44"/>
  </si>
  <si>
    <t>高齢者夫婦
のみ世帯（C）</t>
    <rPh sb="0" eb="3">
      <t>コウレイシャ</t>
    </rPh>
    <rPh sb="3" eb="5">
      <t>フウフ</t>
    </rPh>
    <rPh sb="8" eb="10">
      <t>セタイ</t>
    </rPh>
    <phoneticPr fontId="42"/>
  </si>
  <si>
    <t>（3月31日現在）</t>
    <rPh sb="1" eb="3">
      <t>３ガツ</t>
    </rPh>
    <rPh sb="3" eb="6">
      <t>３１ニチ</t>
    </rPh>
    <rPh sb="6" eb="8">
      <t>ゲンザイ</t>
    </rPh>
    <phoneticPr fontId="42"/>
  </si>
  <si>
    <t>令和５年度</t>
    <rPh sb="0" eb="2">
      <t>レイワ</t>
    </rPh>
    <rPh sb="3" eb="5">
      <t>ネンド</t>
    </rPh>
    <phoneticPr fontId="42"/>
  </si>
  <si>
    <t>令和３年度</t>
  </si>
  <si>
    <t>平成31年</t>
    <rPh sb="0" eb="2">
      <t>ヘイセイ</t>
    </rPh>
    <rPh sb="4" eb="5">
      <t>ネン</t>
    </rPh>
    <phoneticPr fontId="42"/>
  </si>
  <si>
    <t>　　　　区分
　年</t>
    <rPh sb="4" eb="6">
      <t>クブン</t>
    </rPh>
    <rPh sb="8" eb="9">
      <t>ネン</t>
    </rPh>
    <phoneticPr fontId="43"/>
  </si>
  <si>
    <t>高齢者単身
世帯(B)</t>
    <rPh sb="0" eb="2">
      <t>コウレイ</t>
    </rPh>
    <rPh sb="2" eb="3">
      <t>シャ</t>
    </rPh>
    <rPh sb="3" eb="5">
      <t>タンシン</t>
    </rPh>
    <rPh sb="6" eb="8">
      <t>セタイ</t>
    </rPh>
    <phoneticPr fontId="42"/>
  </si>
  <si>
    <t>平成26年度</t>
    <rPh sb="0" eb="2">
      <t>ヘイセイ</t>
    </rPh>
    <rPh sb="4" eb="6">
      <t>ネンド</t>
    </rPh>
    <phoneticPr fontId="44"/>
  </si>
  <si>
    <t>入　　　院　　　外</t>
  </si>
  <si>
    <t>　　　　項目
　年度</t>
    <rPh sb="4" eb="6">
      <t>コウモク</t>
    </rPh>
    <rPh sb="13" eb="15">
      <t>ネンド</t>
    </rPh>
    <phoneticPr fontId="29"/>
  </si>
  <si>
    <t>金額
（千円）</t>
    <rPh sb="0" eb="2">
      <t>キンガク</t>
    </rPh>
    <rPh sb="4" eb="6">
      <t>センエン</t>
    </rPh>
    <phoneticPr fontId="29"/>
  </si>
  <si>
    <t>市内</t>
    <rPh sb="0" eb="2">
      <t>シナイ</t>
    </rPh>
    <phoneticPr fontId="29"/>
  </si>
  <si>
    <t>（単位：人）</t>
    <rPh sb="1" eb="3">
      <t>タンイ</t>
    </rPh>
    <rPh sb="4" eb="5">
      <t>ニン</t>
    </rPh>
    <phoneticPr fontId="43"/>
  </si>
  <si>
    <t>合計</t>
    <rPh sb="0" eb="2">
      <t>ゴウケイ</t>
    </rPh>
    <phoneticPr fontId="29"/>
  </si>
  <si>
    <t>身体障がい者</t>
    <rPh sb="0" eb="2">
      <t>シンタイ</t>
    </rPh>
    <rPh sb="2" eb="3">
      <t>ショウ</t>
    </rPh>
    <rPh sb="5" eb="6">
      <t>シャ</t>
    </rPh>
    <phoneticPr fontId="29"/>
  </si>
  <si>
    <t>受診率
（％）</t>
  </si>
  <si>
    <t>その他</t>
    <rPh sb="2" eb="3">
      <t>タ</t>
    </rPh>
    <phoneticPr fontId="29"/>
  </si>
  <si>
    <t>（注1）乳児家庭全戸訪問、養育支援訪問事業については延人数。</t>
    <rPh sb="1" eb="2">
      <t>チュウ</t>
    </rPh>
    <rPh sb="4" eb="6">
      <t>ニュウジ</t>
    </rPh>
    <rPh sb="6" eb="8">
      <t>カテイ</t>
    </rPh>
    <rPh sb="8" eb="10">
      <t>ゼンコ</t>
    </rPh>
    <rPh sb="10" eb="12">
      <t>ホウモン</t>
    </rPh>
    <rPh sb="13" eb="15">
      <t>ヨウイク</t>
    </rPh>
    <rPh sb="15" eb="17">
      <t>シエン</t>
    </rPh>
    <rPh sb="17" eb="19">
      <t>ホウモン</t>
    </rPh>
    <rPh sb="19" eb="21">
      <t>ジギョウ</t>
    </rPh>
    <rPh sb="26" eb="27">
      <t>ノ</t>
    </rPh>
    <rPh sb="27" eb="29">
      <t>ニンズウ</t>
    </rPh>
    <phoneticPr fontId="43"/>
  </si>
  <si>
    <t>平成25年度</t>
    <rPh sb="0" eb="2">
      <t>ヘイセイ</t>
    </rPh>
    <rPh sb="4" eb="6">
      <t>ネンド</t>
    </rPh>
    <phoneticPr fontId="29"/>
  </si>
  <si>
    <t>令和４年</t>
    <rPh sb="0" eb="2">
      <t>レイワ</t>
    </rPh>
    <rPh sb="3" eb="4">
      <t>ネン</t>
    </rPh>
    <phoneticPr fontId="29"/>
  </si>
  <si>
    <t>要介護3</t>
    <rPh sb="0" eb="1">
      <t>ヨウ</t>
    </rPh>
    <rPh sb="1" eb="3">
      <t>カイゴ</t>
    </rPh>
    <phoneticPr fontId="43"/>
  </si>
  <si>
    <t>平成27年度</t>
    <rPh sb="0" eb="2">
      <t>ヘイセイ</t>
    </rPh>
    <rPh sb="4" eb="6">
      <t>ネンド</t>
    </rPh>
    <phoneticPr fontId="44"/>
  </si>
  <si>
    <t>審査支払
手数料
(千円)</t>
    <rPh sb="5" eb="8">
      <t>テスウリョウ</t>
    </rPh>
    <rPh sb="10" eb="12">
      <t>センエン</t>
    </rPh>
    <phoneticPr fontId="45"/>
  </si>
  <si>
    <t>平成27年度</t>
    <rPh sb="0" eb="2">
      <t>ヘイセイ</t>
    </rPh>
    <rPh sb="4" eb="6">
      <t>ネンド</t>
    </rPh>
    <phoneticPr fontId="29"/>
  </si>
  <si>
    <t>（注2）乳児家庭全戸訪問事業の未熟児数は平成27年度から計上。</t>
    <rPh sb="1" eb="2">
      <t>チュウ</t>
    </rPh>
    <rPh sb="4" eb="6">
      <t>ニュウジ</t>
    </rPh>
    <rPh sb="6" eb="8">
      <t>カテイ</t>
    </rPh>
    <rPh sb="8" eb="10">
      <t>ゼンコ</t>
    </rPh>
    <rPh sb="10" eb="12">
      <t>ホウモン</t>
    </rPh>
    <rPh sb="12" eb="14">
      <t>ジギョウ</t>
    </rPh>
    <rPh sb="15" eb="18">
      <t>ミジュクジ</t>
    </rPh>
    <rPh sb="18" eb="19">
      <t>スウ</t>
    </rPh>
    <rPh sb="20" eb="22">
      <t>ヘイセイ</t>
    </rPh>
    <rPh sb="24" eb="26">
      <t>ネンド</t>
    </rPh>
    <rPh sb="28" eb="30">
      <t>ケイジョウ</t>
    </rPh>
    <phoneticPr fontId="29"/>
  </si>
  <si>
    <t>高額医療合算介護
（介護予防）（注）</t>
    <rPh sb="0" eb="2">
      <t>コウガク</t>
    </rPh>
    <rPh sb="2" eb="4">
      <t>イリョウ</t>
    </rPh>
    <rPh sb="4" eb="6">
      <t>ガッサン</t>
    </rPh>
    <rPh sb="6" eb="8">
      <t>カイゴ</t>
    </rPh>
    <rPh sb="10" eb="12">
      <t>カイゴ</t>
    </rPh>
    <rPh sb="12" eb="14">
      <t>ヨボウ</t>
    </rPh>
    <rPh sb="16" eb="17">
      <t>チュウ</t>
    </rPh>
    <phoneticPr fontId="43"/>
  </si>
  <si>
    <t>令和４年度</t>
    <rPh sb="0" eb="2">
      <t>レイワ</t>
    </rPh>
    <rPh sb="3" eb="4">
      <t>ネン</t>
    </rPh>
    <rPh sb="4" eb="5">
      <t>ド</t>
    </rPh>
    <phoneticPr fontId="29"/>
  </si>
  <si>
    <t>80～89歳</t>
    <rPh sb="5" eb="6">
      <t>サイ</t>
    </rPh>
    <phoneticPr fontId="29"/>
  </si>
  <si>
    <t>性格
行動</t>
    <rPh sb="0" eb="2">
      <t>セイカク</t>
    </rPh>
    <rPh sb="3" eb="5">
      <t>コウドウ</t>
    </rPh>
    <phoneticPr fontId="43"/>
  </si>
  <si>
    <t>90～99歳</t>
    <rPh sb="5" eb="6">
      <t>サイ</t>
    </rPh>
    <phoneticPr fontId="29"/>
  </si>
  <si>
    <t>100歳以上</t>
    <rPh sb="3" eb="4">
      <t>サイ</t>
    </rPh>
    <rPh sb="4" eb="6">
      <t>イジョウ</t>
    </rPh>
    <phoneticPr fontId="29"/>
  </si>
  <si>
    <t>年間受診
件数
(注3）</t>
    <rPh sb="9" eb="10">
      <t>チュウ</t>
    </rPh>
    <phoneticPr fontId="43"/>
  </si>
  <si>
    <t>人員
（人）</t>
    <rPh sb="0" eb="2">
      <t>ジンイン</t>
    </rPh>
    <rPh sb="4" eb="5">
      <t>ニン</t>
    </rPh>
    <phoneticPr fontId="29"/>
  </si>
  <si>
    <t>（注1）老人保健の医療費を含む。</t>
  </si>
  <si>
    <t>90歳（5,000円／人）</t>
    <rPh sb="2" eb="3">
      <t>サイ</t>
    </rPh>
    <phoneticPr fontId="29"/>
  </si>
  <si>
    <t>連絡・報告</t>
    <rPh sb="0" eb="2">
      <t>レンラク</t>
    </rPh>
    <rPh sb="3" eb="5">
      <t>ホウコク</t>
    </rPh>
    <phoneticPr fontId="29"/>
  </si>
  <si>
    <t>（単位：人）</t>
    <rPh sb="1" eb="3">
      <t>タンイ</t>
    </rPh>
    <rPh sb="4" eb="5">
      <t>ヒト</t>
    </rPh>
    <phoneticPr fontId="43"/>
  </si>
  <si>
    <t>75歳以上</t>
    <rPh sb="2" eb="5">
      <t>サイイジョウ</t>
    </rPh>
    <phoneticPr fontId="43"/>
  </si>
  <si>
    <t>特定健診</t>
  </si>
  <si>
    <t>合計</t>
    <rPh sb="0" eb="2">
      <t>ゴウケイ</t>
    </rPh>
    <phoneticPr fontId="43"/>
  </si>
  <si>
    <t>サービス担当者
会議</t>
    <rPh sb="4" eb="7">
      <t>タントウシャ</t>
    </rPh>
    <rPh sb="8" eb="10">
      <t>カイギ</t>
    </rPh>
    <phoneticPr fontId="29"/>
  </si>
  <si>
    <t>合　　　計</t>
  </si>
  <si>
    <t>平成28年度</t>
    <rPh sb="0" eb="2">
      <t>ヘイセイ</t>
    </rPh>
    <rPh sb="4" eb="6">
      <t>ネンド</t>
    </rPh>
    <phoneticPr fontId="44"/>
  </si>
  <si>
    <t>（参考資料：介護保険事業状況報告年報）</t>
    <rPh sb="1" eb="3">
      <t>サンコウ</t>
    </rPh>
    <rPh sb="3" eb="5">
      <t>シリョウ</t>
    </rPh>
    <rPh sb="6" eb="8">
      <t>カイゴ</t>
    </rPh>
    <rPh sb="8" eb="10">
      <t>ホケン</t>
    </rPh>
    <rPh sb="10" eb="12">
      <t>ジギョウ</t>
    </rPh>
    <rPh sb="12" eb="14">
      <t>ジョウキョウ</t>
    </rPh>
    <rPh sb="14" eb="16">
      <t>ホウコク</t>
    </rPh>
    <rPh sb="16" eb="18">
      <t>ネンポウ</t>
    </rPh>
    <phoneticPr fontId="43"/>
  </si>
  <si>
    <t>令和５年度</t>
    <rPh sb="0" eb="2">
      <t>レイワ</t>
    </rPh>
    <rPh sb="3" eb="5">
      <t>ネンド</t>
    </rPh>
    <phoneticPr fontId="43"/>
  </si>
  <si>
    <t>特定入所者介護
(介護予防)</t>
    <rPh sb="0" eb="2">
      <t>トクテイ</t>
    </rPh>
    <rPh sb="2" eb="5">
      <t>ニュウショシャ</t>
    </rPh>
    <rPh sb="5" eb="7">
      <t>カイゴ</t>
    </rPh>
    <phoneticPr fontId="43"/>
  </si>
  <si>
    <t>居宅介護
（介護予防）</t>
    <rPh sb="0" eb="2">
      <t>キョタク</t>
    </rPh>
    <rPh sb="2" eb="4">
      <t>カイゴ</t>
    </rPh>
    <rPh sb="6" eb="8">
      <t>カイゴ</t>
    </rPh>
    <rPh sb="8" eb="10">
      <t>ヨボウ</t>
    </rPh>
    <phoneticPr fontId="43"/>
  </si>
  <si>
    <t>対応実人数</t>
    <rPh sb="0" eb="2">
      <t>タイオウ</t>
    </rPh>
    <rPh sb="2" eb="3">
      <t>ジツ</t>
    </rPh>
    <rPh sb="3" eb="5">
      <t>ニンズウ</t>
    </rPh>
    <phoneticPr fontId="29"/>
  </si>
  <si>
    <t>　　　 区分
 年度</t>
    <rPh sb="4" eb="6">
      <t>クブン</t>
    </rPh>
    <rPh sb="8" eb="10">
      <t>ネンド</t>
    </rPh>
    <phoneticPr fontId="43"/>
  </si>
  <si>
    <t>平成25年度</t>
    <rPh sb="0" eb="2">
      <t>ヘイセイ</t>
    </rPh>
    <rPh sb="4" eb="6">
      <t>ネンド</t>
    </rPh>
    <phoneticPr fontId="43"/>
  </si>
  <si>
    <t>要介護1</t>
    <rPh sb="0" eb="1">
      <t>ヨウ</t>
    </rPh>
    <rPh sb="1" eb="3">
      <t>カイゴ</t>
    </rPh>
    <phoneticPr fontId="43"/>
  </si>
  <si>
    <t>（B)(C)以外の
高齢者同居世帯</t>
    <rPh sb="6" eb="8">
      <t>イガイ</t>
    </rPh>
    <phoneticPr fontId="42"/>
  </si>
  <si>
    <t>要介護2</t>
    <rPh sb="0" eb="1">
      <t>ヨウ</t>
    </rPh>
    <rPh sb="1" eb="3">
      <t>カイゴ</t>
    </rPh>
    <phoneticPr fontId="43"/>
  </si>
  <si>
    <t>要介護4</t>
    <rPh sb="0" eb="1">
      <t>ヨウ</t>
    </rPh>
    <rPh sb="1" eb="3">
      <t>カイゴ</t>
    </rPh>
    <phoneticPr fontId="43"/>
  </si>
  <si>
    <t>要介護5</t>
    <rPh sb="0" eb="1">
      <t>ヨウ</t>
    </rPh>
    <rPh sb="1" eb="3">
      <t>カイゴ</t>
    </rPh>
    <phoneticPr fontId="43"/>
  </si>
  <si>
    <t>平成27年度</t>
    <rPh sb="0" eb="2">
      <t>ヘイセイ</t>
    </rPh>
    <rPh sb="4" eb="6">
      <t>ネンド</t>
    </rPh>
    <phoneticPr fontId="43"/>
  </si>
  <si>
    <t>加入者（％）</t>
  </si>
  <si>
    <t xml:space="preserve"> 療養諸費保険者負担分</t>
  </si>
  <si>
    <t>平成28年度</t>
    <rPh sb="0" eb="2">
      <t>ヘイセイ</t>
    </rPh>
    <rPh sb="4" eb="6">
      <t>ネンド</t>
    </rPh>
    <phoneticPr fontId="43"/>
  </si>
  <si>
    <t>出産育児一時金</t>
    <rPh sb="0" eb="2">
      <t>シュッサン</t>
    </rPh>
    <rPh sb="2" eb="4">
      <t>イクジ</t>
    </rPh>
    <rPh sb="4" eb="7">
      <t>イチジキン</t>
    </rPh>
    <phoneticPr fontId="45"/>
  </si>
  <si>
    <t>平成29年度</t>
    <rPh sb="0" eb="2">
      <t>ヘイセイ</t>
    </rPh>
    <rPh sb="4" eb="6">
      <t>ネンド</t>
    </rPh>
    <phoneticPr fontId="43"/>
  </si>
  <si>
    <t>地域密着型介護
(介護予防)</t>
    <rPh sb="0" eb="2">
      <t>チイキ</t>
    </rPh>
    <rPh sb="2" eb="5">
      <t>ミッチャクガタ</t>
    </rPh>
    <rPh sb="5" eb="7">
      <t>カイゴ</t>
    </rPh>
    <rPh sb="9" eb="11">
      <t>カイゴ</t>
    </rPh>
    <rPh sb="11" eb="13">
      <t>ヨボウ</t>
    </rPh>
    <phoneticPr fontId="43"/>
  </si>
  <si>
    <t>介護扶助</t>
  </si>
  <si>
    <t>　  　　区分
　年度</t>
    <rPh sb="5" eb="7">
      <t>クブン</t>
    </rPh>
    <rPh sb="10" eb="12">
      <t>ネンド</t>
    </rPh>
    <phoneticPr fontId="43"/>
  </si>
  <si>
    <t>施設介護</t>
    <rPh sb="0" eb="2">
      <t>シセツ</t>
    </rPh>
    <rPh sb="2" eb="4">
      <t>カイゴ</t>
    </rPh>
    <phoneticPr fontId="43"/>
  </si>
  <si>
    <t>10-3 ■老人福祉センター（ナギの木苑）利用状況</t>
    <rPh sb="6" eb="8">
      <t>ロウジン</t>
    </rPh>
    <rPh sb="8" eb="10">
      <t>フクシ</t>
    </rPh>
    <rPh sb="18" eb="19">
      <t>キ</t>
    </rPh>
    <rPh sb="19" eb="20">
      <t>エン</t>
    </rPh>
    <rPh sb="21" eb="23">
      <t>リヨウ</t>
    </rPh>
    <rPh sb="23" eb="25">
      <t>ジョウキョウ</t>
    </rPh>
    <phoneticPr fontId="44"/>
  </si>
  <si>
    <t>高額介護
(介護予防)</t>
    <rPh sb="0" eb="2">
      <t>コウガク</t>
    </rPh>
    <rPh sb="2" eb="4">
      <t>カイゴ</t>
    </rPh>
    <rPh sb="6" eb="8">
      <t>カイゴ</t>
    </rPh>
    <rPh sb="8" eb="10">
      <t>ヨボウ</t>
    </rPh>
    <phoneticPr fontId="43"/>
  </si>
  <si>
    <t>終了者</t>
    <rPh sb="0" eb="3">
      <t>シュウリョウシャ</t>
    </rPh>
    <phoneticPr fontId="29"/>
  </si>
  <si>
    <t>　</t>
  </si>
  <si>
    <t>支給額</t>
    <rPh sb="0" eb="3">
      <t>シキュウガク</t>
    </rPh>
    <phoneticPr fontId="43"/>
  </si>
  <si>
    <t xml:space="preserve">
　　　限度額を超えた分が支給される制度。介護保険と医療保険の両方に自己負担がある世帯が対象となる。</t>
  </si>
  <si>
    <t>任意</t>
    <rPh sb="0" eb="2">
      <t>ニンイ</t>
    </rPh>
    <phoneticPr fontId="44"/>
  </si>
  <si>
    <t>対応延人数</t>
    <rPh sb="0" eb="2">
      <t>タイオウ</t>
    </rPh>
    <rPh sb="2" eb="3">
      <t>ノベ</t>
    </rPh>
    <rPh sb="3" eb="5">
      <t>ニンズウ</t>
    </rPh>
    <phoneticPr fontId="29"/>
  </si>
  <si>
    <t>受   給 　権   者   数  （人）</t>
    <rPh sb="7" eb="8">
      <t>ケン</t>
    </rPh>
    <phoneticPr fontId="45"/>
  </si>
  <si>
    <t>相談内容（再掲）</t>
    <rPh sb="0" eb="2">
      <t>ソウダン</t>
    </rPh>
    <rPh sb="2" eb="4">
      <t>ナイヨウ</t>
    </rPh>
    <rPh sb="5" eb="6">
      <t>サイ</t>
    </rPh>
    <rPh sb="6" eb="7">
      <t>ケイ</t>
    </rPh>
    <phoneticPr fontId="29"/>
  </si>
  <si>
    <t>介護保険・保険福祉
サービス</t>
    <rPh sb="0" eb="2">
      <t>カイゴ</t>
    </rPh>
    <rPh sb="2" eb="4">
      <t>ホケン</t>
    </rPh>
    <rPh sb="5" eb="7">
      <t>ホケン</t>
    </rPh>
    <rPh sb="7" eb="9">
      <t>フクシ</t>
    </rPh>
    <phoneticPr fontId="29"/>
  </si>
  <si>
    <t>権利擁護
（成年後見制度等）</t>
    <rPh sb="0" eb="2">
      <t>ケンリ</t>
    </rPh>
    <rPh sb="2" eb="4">
      <t>ヨウゴ</t>
    </rPh>
    <rPh sb="6" eb="8">
      <t>セイネン</t>
    </rPh>
    <rPh sb="8" eb="10">
      <t>コウケン</t>
    </rPh>
    <rPh sb="10" eb="12">
      <t>セイド</t>
    </rPh>
    <rPh sb="12" eb="13">
      <t>ナド</t>
    </rPh>
    <phoneticPr fontId="29"/>
  </si>
  <si>
    <t>特定高齢者支援</t>
    <rPh sb="0" eb="2">
      <t>トクテイ</t>
    </rPh>
    <rPh sb="2" eb="5">
      <t>コウレイシャ</t>
    </rPh>
    <rPh sb="5" eb="7">
      <t>シエン</t>
    </rPh>
    <phoneticPr fontId="29"/>
  </si>
  <si>
    <t>困難事例</t>
    <rPh sb="0" eb="2">
      <t>コンナン</t>
    </rPh>
    <rPh sb="2" eb="4">
      <t>ジレイ</t>
    </rPh>
    <phoneticPr fontId="29"/>
  </si>
  <si>
    <t>触法
行為等</t>
    <rPh sb="0" eb="2">
      <t>ショクホウ</t>
    </rPh>
    <rPh sb="3" eb="4">
      <t>ギョウ</t>
    </rPh>
    <rPh sb="4" eb="5">
      <t>タメ</t>
    </rPh>
    <rPh sb="5" eb="6">
      <t>トウ</t>
    </rPh>
    <phoneticPr fontId="43"/>
  </si>
  <si>
    <t>苦情</t>
    <rPh sb="0" eb="2">
      <t>クジョウ</t>
    </rPh>
    <phoneticPr fontId="29"/>
  </si>
  <si>
    <t>　　　　　区分
　年度</t>
    <rPh sb="5" eb="7">
      <t>クブン</t>
    </rPh>
    <rPh sb="9" eb="11">
      <t>ネンド</t>
    </rPh>
    <phoneticPr fontId="29"/>
  </si>
  <si>
    <t>（注1）平成18年度に介護保険法が改正され、地域包括支援センターを中心に高齢者支援業務を実施</t>
    <rPh sb="1" eb="2">
      <t>チュウ</t>
    </rPh>
    <rPh sb="4" eb="6">
      <t>ヘイセイ</t>
    </rPh>
    <rPh sb="8" eb="10">
      <t>ネンド</t>
    </rPh>
    <rPh sb="11" eb="13">
      <t>カイゴ</t>
    </rPh>
    <rPh sb="13" eb="15">
      <t>ホケン</t>
    </rPh>
    <rPh sb="15" eb="16">
      <t>ホウ</t>
    </rPh>
    <rPh sb="17" eb="19">
      <t>カイセイ</t>
    </rPh>
    <rPh sb="22" eb="24">
      <t>チイキ</t>
    </rPh>
    <rPh sb="24" eb="26">
      <t>ホウカツ</t>
    </rPh>
    <rPh sb="26" eb="28">
      <t>シエン</t>
    </rPh>
    <rPh sb="33" eb="35">
      <t>チュウシン</t>
    </rPh>
    <rPh sb="36" eb="39">
      <t>コウレイシャ</t>
    </rPh>
    <rPh sb="39" eb="41">
      <t>シエン</t>
    </rPh>
    <rPh sb="41" eb="43">
      <t>ギョウム</t>
    </rPh>
    <rPh sb="44" eb="46">
      <t>ジッシ</t>
    </rPh>
    <phoneticPr fontId="43"/>
  </si>
  <si>
    <t>（注2）平成22年の地域支援事業実施要綱の改正により、「特定高齢者支援」は「二次予防事業支援」に変更</t>
    <rPh sb="1" eb="2">
      <t>チュウ</t>
    </rPh>
    <rPh sb="4" eb="6">
      <t>ヘイセイ</t>
    </rPh>
    <rPh sb="8" eb="9">
      <t>ネン</t>
    </rPh>
    <rPh sb="10" eb="12">
      <t>チイキ</t>
    </rPh>
    <rPh sb="12" eb="14">
      <t>シエン</t>
    </rPh>
    <rPh sb="14" eb="16">
      <t>ジギョウ</t>
    </rPh>
    <rPh sb="16" eb="18">
      <t>ジッシ</t>
    </rPh>
    <rPh sb="18" eb="20">
      <t>ヨウコウ</t>
    </rPh>
    <rPh sb="21" eb="23">
      <t>カイセイ</t>
    </rPh>
    <rPh sb="28" eb="30">
      <t>トクテイ</t>
    </rPh>
    <rPh sb="30" eb="33">
      <t>コウレイシャ</t>
    </rPh>
    <rPh sb="33" eb="35">
      <t>シエン</t>
    </rPh>
    <rPh sb="38" eb="40">
      <t>ニジ</t>
    </rPh>
    <rPh sb="40" eb="42">
      <t>ヨボウ</t>
    </rPh>
    <rPh sb="42" eb="44">
      <t>ジギョウ</t>
    </rPh>
    <rPh sb="44" eb="46">
      <t>シエン</t>
    </rPh>
    <rPh sb="48" eb="50">
      <t>ヘンコウ</t>
    </rPh>
    <phoneticPr fontId="43"/>
  </si>
  <si>
    <t>（注3）平成28年1月の介護予防・日常生活支援総合事業の開始により、「介護予防支援」は「介護予防支援（要支援者）・介護予防</t>
    <rPh sb="1" eb="2">
      <t>チュウ</t>
    </rPh>
    <rPh sb="4" eb="6">
      <t>ヘイセイ</t>
    </rPh>
    <rPh sb="8" eb="9">
      <t>ネン</t>
    </rPh>
    <rPh sb="10" eb="11">
      <t>ガツ</t>
    </rPh>
    <rPh sb="12" eb="14">
      <t>カイゴ</t>
    </rPh>
    <rPh sb="14" eb="16">
      <t>ヨボウ</t>
    </rPh>
    <rPh sb="17" eb="19">
      <t>ニチジョウ</t>
    </rPh>
    <rPh sb="19" eb="21">
      <t>セイカツ</t>
    </rPh>
    <rPh sb="21" eb="23">
      <t>シエン</t>
    </rPh>
    <rPh sb="23" eb="25">
      <t>ソウゴウ</t>
    </rPh>
    <rPh sb="25" eb="27">
      <t>ジギョウ</t>
    </rPh>
    <rPh sb="28" eb="30">
      <t>カイシ</t>
    </rPh>
    <rPh sb="35" eb="37">
      <t>カイゴ</t>
    </rPh>
    <rPh sb="37" eb="39">
      <t>ヨボウ</t>
    </rPh>
    <rPh sb="39" eb="41">
      <t>シエン</t>
    </rPh>
    <rPh sb="44" eb="46">
      <t>カイゴ</t>
    </rPh>
    <rPh sb="46" eb="48">
      <t>ヨボウ</t>
    </rPh>
    <rPh sb="48" eb="50">
      <t>シエン</t>
    </rPh>
    <rPh sb="51" eb="54">
      <t>ヨウシエン</t>
    </rPh>
    <rPh sb="54" eb="55">
      <t>シャ</t>
    </rPh>
    <phoneticPr fontId="43"/>
  </si>
  <si>
    <t>（注4）平成28年1月の介護予防・日常生活支援総合事業の開始により「二次予防事業支援」は「一般介護予防事業支援」に変更</t>
    <rPh sb="1" eb="2">
      <t>チュウ</t>
    </rPh>
    <rPh sb="4" eb="6">
      <t>ヘイセイ</t>
    </rPh>
    <rPh sb="8" eb="9">
      <t>ネン</t>
    </rPh>
    <rPh sb="10" eb="11">
      <t>ガツ</t>
    </rPh>
    <rPh sb="12" eb="14">
      <t>カイゴ</t>
    </rPh>
    <rPh sb="14" eb="16">
      <t>ヨボウ</t>
    </rPh>
    <rPh sb="17" eb="19">
      <t>ニチジョウ</t>
    </rPh>
    <rPh sb="19" eb="21">
      <t>セイカツ</t>
    </rPh>
    <rPh sb="21" eb="23">
      <t>シエン</t>
    </rPh>
    <rPh sb="23" eb="25">
      <t>ソウゴウ</t>
    </rPh>
    <rPh sb="25" eb="27">
      <t>ジギョウ</t>
    </rPh>
    <rPh sb="28" eb="30">
      <t>カイシ</t>
    </rPh>
    <rPh sb="34" eb="36">
      <t>ニジ</t>
    </rPh>
    <rPh sb="36" eb="38">
      <t>ヨボウ</t>
    </rPh>
    <rPh sb="38" eb="40">
      <t>ジギョウ</t>
    </rPh>
    <rPh sb="40" eb="42">
      <t>シエン</t>
    </rPh>
    <rPh sb="45" eb="47">
      <t>イッパン</t>
    </rPh>
    <rPh sb="47" eb="49">
      <t>カイゴ</t>
    </rPh>
    <rPh sb="49" eb="51">
      <t>ヨボウ</t>
    </rPh>
    <rPh sb="51" eb="53">
      <t>ジギョウ</t>
    </rPh>
    <rPh sb="53" eb="55">
      <t>シエン</t>
    </rPh>
    <rPh sb="57" eb="59">
      <t>ヘンコウ</t>
    </rPh>
    <phoneticPr fontId="43"/>
  </si>
  <si>
    <t>令和２年</t>
    <rPh sb="0" eb="2">
      <t>レイワ</t>
    </rPh>
    <rPh sb="3" eb="4">
      <t>ネン</t>
    </rPh>
    <phoneticPr fontId="42"/>
  </si>
  <si>
    <t>金額
(千円)</t>
  </si>
  <si>
    <t>平成30年度</t>
    <rPh sb="0" eb="2">
      <t>ヘイセイ</t>
    </rPh>
    <rPh sb="4" eb="6">
      <t>ネンド</t>
    </rPh>
    <phoneticPr fontId="43"/>
  </si>
  <si>
    <t>（3月31日現在）</t>
    <rPh sb="2" eb="3">
      <t>ガツ</t>
    </rPh>
    <rPh sb="5" eb="6">
      <t>ニチ</t>
    </rPh>
    <rPh sb="6" eb="8">
      <t>ゲンザイ</t>
    </rPh>
    <phoneticPr fontId="44"/>
  </si>
  <si>
    <t>平成30年度</t>
    <rPh sb="0" eb="2">
      <t>ヘイセイ</t>
    </rPh>
    <rPh sb="4" eb="6">
      <t>ネンド</t>
    </rPh>
    <phoneticPr fontId="29"/>
  </si>
  <si>
    <t>平成30年度</t>
    <rPh sb="0" eb="2">
      <t>ヘイセイ</t>
    </rPh>
    <rPh sb="4" eb="6">
      <t>ネンド</t>
    </rPh>
    <phoneticPr fontId="44"/>
  </si>
  <si>
    <t>令和元年度</t>
    <rPh sb="0" eb="2">
      <t>レイワ</t>
    </rPh>
    <rPh sb="2" eb="3">
      <t>ガン</t>
    </rPh>
    <rPh sb="3" eb="5">
      <t>ネンド</t>
    </rPh>
    <phoneticPr fontId="29"/>
  </si>
  <si>
    <t>令和元年度</t>
    <rPh sb="0" eb="2">
      <t>レイワ</t>
    </rPh>
    <rPh sb="2" eb="3">
      <t>ガン</t>
    </rPh>
    <rPh sb="3" eb="5">
      <t>ネンド</t>
    </rPh>
    <phoneticPr fontId="44"/>
  </si>
  <si>
    <t>令和元年度</t>
    <rPh sb="0" eb="2">
      <t>レイワ</t>
    </rPh>
    <rPh sb="2" eb="3">
      <t>ガン</t>
    </rPh>
    <rPh sb="3" eb="5">
      <t>ネンド</t>
    </rPh>
    <phoneticPr fontId="43"/>
  </si>
  <si>
    <r>
      <t>（参考資料：介護保険事業状況報告年報</t>
    </r>
    <r>
      <rPr>
        <sz val="11"/>
        <color auto="1"/>
        <rFont val="ＭＳ ゴシック"/>
      </rPr>
      <t>）</t>
    </r>
    <rPh sb="1" eb="3">
      <t>サンコウ</t>
    </rPh>
    <rPh sb="3" eb="5">
      <t>シリョウ</t>
    </rPh>
    <rPh sb="6" eb="8">
      <t>カイゴ</t>
    </rPh>
    <rPh sb="8" eb="10">
      <t>ホケン</t>
    </rPh>
    <rPh sb="10" eb="12">
      <t>ジギョウ</t>
    </rPh>
    <rPh sb="12" eb="14">
      <t>ジョウキョウ</t>
    </rPh>
    <rPh sb="14" eb="16">
      <t>ホウコク</t>
    </rPh>
    <rPh sb="16" eb="18">
      <t>ネンポウ</t>
    </rPh>
    <phoneticPr fontId="43"/>
  </si>
  <si>
    <t>高齢者世帯数
合計(D)</t>
    <rPh sb="0" eb="3">
      <t>コウレイシャ</t>
    </rPh>
    <rPh sb="3" eb="6">
      <t>セタイスウ</t>
    </rPh>
    <phoneticPr fontId="42"/>
  </si>
  <si>
    <t>高齢者世帯数の
割合
(D)／(A)</t>
    <rPh sb="0" eb="3">
      <t>コウレイシャ</t>
    </rPh>
    <rPh sb="3" eb="6">
      <t>セタイスウ</t>
    </rPh>
    <rPh sb="8" eb="10">
      <t>ワリアイ</t>
    </rPh>
    <phoneticPr fontId="42"/>
  </si>
  <si>
    <t>入　　　　　　院</t>
  </si>
  <si>
    <t>平成30年</t>
    <rPh sb="0" eb="2">
      <t>ヘイセイ</t>
    </rPh>
    <rPh sb="4" eb="5">
      <t>ネン</t>
    </rPh>
    <phoneticPr fontId="29"/>
  </si>
  <si>
    <t>（注1）平成27年度から、100歳以上の支給金額を20,000円から10,000円に変更</t>
    <rPh sb="1" eb="2">
      <t>チュウ</t>
    </rPh>
    <rPh sb="4" eb="6">
      <t>ヘイセイ</t>
    </rPh>
    <rPh sb="8" eb="10">
      <t>ネンド</t>
    </rPh>
    <rPh sb="16" eb="19">
      <t>サイイジョウ</t>
    </rPh>
    <rPh sb="20" eb="22">
      <t>シキュウ</t>
    </rPh>
    <rPh sb="22" eb="24">
      <t>キンガク</t>
    </rPh>
    <rPh sb="31" eb="32">
      <t>エン</t>
    </rPh>
    <rPh sb="40" eb="41">
      <t>エン</t>
    </rPh>
    <rPh sb="42" eb="44">
      <t>ヘンコウ</t>
    </rPh>
    <phoneticPr fontId="43"/>
  </si>
  <si>
    <t>平成28年度</t>
    <rPh sb="0" eb="2">
      <t>ヘイセイ</t>
    </rPh>
    <rPh sb="4" eb="6">
      <t>ネンド</t>
    </rPh>
    <phoneticPr fontId="45"/>
  </si>
  <si>
    <t>（注2）平成29年度から、80歳、90歳、100歳に祝金、101歳以上に祝品を支給することに変更</t>
    <rPh sb="1" eb="2">
      <t>チュウ</t>
    </rPh>
    <rPh sb="4" eb="6">
      <t>ヘイセイ</t>
    </rPh>
    <rPh sb="8" eb="10">
      <t>ネンド</t>
    </rPh>
    <rPh sb="15" eb="16">
      <t>サイ</t>
    </rPh>
    <rPh sb="19" eb="20">
      <t>サイ</t>
    </rPh>
    <rPh sb="24" eb="25">
      <t>サイ</t>
    </rPh>
    <rPh sb="26" eb="27">
      <t>シュク</t>
    </rPh>
    <rPh sb="27" eb="28">
      <t>キン</t>
    </rPh>
    <rPh sb="32" eb="35">
      <t>サイイジョウ</t>
    </rPh>
    <rPh sb="36" eb="37">
      <t>イワ</t>
    </rPh>
    <rPh sb="37" eb="38">
      <t>ヒン</t>
    </rPh>
    <rPh sb="39" eb="41">
      <t>シキュウ</t>
    </rPh>
    <rPh sb="46" eb="48">
      <t>ヘンコウ</t>
    </rPh>
    <phoneticPr fontId="43"/>
  </si>
  <si>
    <t>10-5 ■高齢者祝金等の支給状況</t>
    <rPh sb="6" eb="9">
      <t>コウレイシャ</t>
    </rPh>
    <rPh sb="9" eb="10">
      <t>イワ</t>
    </rPh>
    <rPh sb="10" eb="11">
      <t>キン</t>
    </rPh>
    <rPh sb="11" eb="12">
      <t>トウ</t>
    </rPh>
    <phoneticPr fontId="44"/>
  </si>
  <si>
    <t>被保険者
世帯数</t>
  </si>
  <si>
    <t>件数</t>
  </si>
  <si>
    <t>10-6 ■介護保険第1号被保険者数</t>
    <rPh sb="6" eb="8">
      <t>カイゴ</t>
    </rPh>
    <rPh sb="8" eb="10">
      <t>ホケン</t>
    </rPh>
    <rPh sb="10" eb="11">
      <t>ダイ</t>
    </rPh>
    <rPh sb="12" eb="13">
      <t>ゴウ</t>
    </rPh>
    <rPh sb="13" eb="17">
      <t>ヒホケンシャ</t>
    </rPh>
    <rPh sb="17" eb="18">
      <t>スウ</t>
    </rPh>
    <phoneticPr fontId="45"/>
  </si>
  <si>
    <r>
      <t>（注1）</t>
    </r>
    <r>
      <rPr>
        <sz val="11"/>
        <color auto="1"/>
        <rFont val="ＭＳ ゴシック"/>
      </rPr>
      <t>各年度の人数は年度末時点です。</t>
    </r>
    <rPh sb="1" eb="2">
      <t>チュウ</t>
    </rPh>
    <rPh sb="4" eb="5">
      <t>カク</t>
    </rPh>
    <rPh sb="8" eb="10">
      <t>ニンズウ</t>
    </rPh>
    <rPh sb="11" eb="14">
      <t>ネンドマツ</t>
    </rPh>
    <rPh sb="14" eb="16">
      <t>ジテン</t>
    </rPh>
    <phoneticPr fontId="43"/>
  </si>
  <si>
    <t>（注2）介護保険第1号被保険者とは、介護保険の被保険者のうち、</t>
    <rPh sb="1" eb="2">
      <t>チュウ</t>
    </rPh>
    <phoneticPr fontId="29"/>
  </si>
  <si>
    <t>　　65歳以上の市民等のこと</t>
    <rPh sb="10" eb="11">
      <t>トウ</t>
    </rPh>
    <phoneticPr fontId="29"/>
  </si>
  <si>
    <t>その他の扶助</t>
    <rPh sb="4" eb="6">
      <t>フジョ</t>
    </rPh>
    <phoneticPr fontId="45"/>
  </si>
  <si>
    <t>令和５年度</t>
    <rPh sb="0" eb="2">
      <t>レイワ</t>
    </rPh>
    <rPh sb="3" eb="5">
      <t>ネンド</t>
    </rPh>
    <phoneticPr fontId="45"/>
  </si>
  <si>
    <t>10-7 ■要介護・要支援認定者数</t>
    <rPh sb="6" eb="7">
      <t>ヨウ</t>
    </rPh>
    <rPh sb="7" eb="9">
      <t>カイゴ</t>
    </rPh>
    <rPh sb="10" eb="11">
      <t>ヨウ</t>
    </rPh>
    <rPh sb="11" eb="13">
      <t>シエン</t>
    </rPh>
    <rPh sb="13" eb="16">
      <t>ニンテイシャ</t>
    </rPh>
    <rPh sb="16" eb="17">
      <t>スウ</t>
    </rPh>
    <phoneticPr fontId="45"/>
  </si>
  <si>
    <t>養護相談</t>
    <rPh sb="0" eb="2">
      <t>ヨウゴ</t>
    </rPh>
    <rPh sb="2" eb="4">
      <t>ソウダン</t>
    </rPh>
    <phoneticPr fontId="43"/>
  </si>
  <si>
    <t>（注）終了者とは特定保健指導を３か月間実施した人（平成30年度より）</t>
    <rPh sb="1" eb="2">
      <t>チュウ</t>
    </rPh>
    <rPh sb="3" eb="6">
      <t>シュウリョウシャ</t>
    </rPh>
    <rPh sb="8" eb="10">
      <t>トクテイ</t>
    </rPh>
    <rPh sb="10" eb="12">
      <t>ホケン</t>
    </rPh>
    <rPh sb="12" eb="14">
      <t>シドウ</t>
    </rPh>
    <rPh sb="17" eb="19">
      <t>ゲツカン</t>
    </rPh>
    <rPh sb="19" eb="21">
      <t>ジッシ</t>
    </rPh>
    <rPh sb="23" eb="24">
      <t>ヒト</t>
    </rPh>
    <rPh sb="25" eb="27">
      <t>ヘイセイ</t>
    </rPh>
    <rPh sb="29" eb="31">
      <t>ネンド</t>
    </rPh>
    <phoneticPr fontId="43"/>
  </si>
  <si>
    <t>10-8 ■介護保険給付状況</t>
    <rPh sb="6" eb="8">
      <t>カイゴ</t>
    </rPh>
    <rPh sb="8" eb="10">
      <t>ホケン</t>
    </rPh>
    <rPh sb="10" eb="12">
      <t>キュウフ</t>
    </rPh>
    <rPh sb="12" eb="14">
      <t>ジョウキョウ</t>
    </rPh>
    <phoneticPr fontId="45"/>
  </si>
  <si>
    <t>（注）介護保険と医療保険の両方の利用者負担が、年間（毎年8月1日から翌年7月31日まで）で合算して高額になった場合に、所得に応じて設定された</t>
    <rPh sb="1" eb="2">
      <t>チュウ</t>
    </rPh>
    <rPh sb="3" eb="5">
      <t>カイゴ</t>
    </rPh>
    <rPh sb="5" eb="7">
      <t>ホケン</t>
    </rPh>
    <rPh sb="8" eb="10">
      <t>イリョウ</t>
    </rPh>
    <rPh sb="10" eb="12">
      <t>ホケン</t>
    </rPh>
    <rPh sb="13" eb="15">
      <t>リョウホウ</t>
    </rPh>
    <rPh sb="16" eb="19">
      <t>リヨウシャ</t>
    </rPh>
    <rPh sb="19" eb="21">
      <t>フタン</t>
    </rPh>
    <rPh sb="23" eb="25">
      <t>ネンカン</t>
    </rPh>
    <rPh sb="26" eb="28">
      <t>マイネン</t>
    </rPh>
    <rPh sb="29" eb="30">
      <t>ガツ</t>
    </rPh>
    <rPh sb="31" eb="32">
      <t>ニチ</t>
    </rPh>
    <rPh sb="34" eb="36">
      <t>ヨクネン</t>
    </rPh>
    <rPh sb="37" eb="38">
      <t>ガツ</t>
    </rPh>
    <rPh sb="40" eb="41">
      <t>ニチ</t>
    </rPh>
    <rPh sb="45" eb="47">
      <t>ガッサン</t>
    </rPh>
    <rPh sb="49" eb="51">
      <t>コウガク</t>
    </rPh>
    <rPh sb="55" eb="57">
      <t>バアイ</t>
    </rPh>
    <rPh sb="59" eb="61">
      <t>ショトク</t>
    </rPh>
    <rPh sb="62" eb="63">
      <t>オウ</t>
    </rPh>
    <rPh sb="65" eb="67">
      <t>セッテイ</t>
    </rPh>
    <phoneticPr fontId="43"/>
  </si>
  <si>
    <t>10-9 ■地域包括支援センターの状況</t>
    <rPh sb="6" eb="8">
      <t>チイキ</t>
    </rPh>
    <rPh sb="8" eb="10">
      <t>ホウカツ</t>
    </rPh>
    <rPh sb="10" eb="12">
      <t>シエン</t>
    </rPh>
    <rPh sb="17" eb="19">
      <t>ジョウキョウ</t>
    </rPh>
    <phoneticPr fontId="43"/>
  </si>
  <si>
    <t>　 　　  区分
 年度</t>
    <rPh sb="6" eb="8">
      <t>クブン</t>
    </rPh>
    <rPh sb="10" eb="12">
      <t>ネンド</t>
    </rPh>
    <phoneticPr fontId="29"/>
  </si>
  <si>
    <t>金額</t>
  </si>
  <si>
    <t>　　   　区分
 年度</t>
    <rPh sb="6" eb="8">
      <t>クブン</t>
    </rPh>
    <rPh sb="10" eb="12">
      <t>ネンド</t>
    </rPh>
    <phoneticPr fontId="29"/>
  </si>
  <si>
    <t>総  数</t>
  </si>
  <si>
    <t>　　　 　区分
 年度</t>
    <rPh sb="5" eb="7">
      <t>クブン</t>
    </rPh>
    <rPh sb="9" eb="11">
      <t>ネンド</t>
    </rPh>
    <phoneticPr fontId="44"/>
  </si>
  <si>
    <t>（注2) 加入者人員(％)＝被保険者数÷人口（住民基本台帳、外国人登録）×100</t>
    <rPh sb="1" eb="2">
      <t>チュウ</t>
    </rPh>
    <rPh sb="5" eb="8">
      <t>カニュウシャ</t>
    </rPh>
    <rPh sb="8" eb="10">
      <t>ジンイン</t>
    </rPh>
    <rPh sb="14" eb="18">
      <t>ヒホケンシャ</t>
    </rPh>
    <rPh sb="18" eb="19">
      <t>スウ</t>
    </rPh>
    <rPh sb="20" eb="22">
      <t>ジンコウ</t>
    </rPh>
    <rPh sb="23" eb="25">
      <t>ジュウミン</t>
    </rPh>
    <rPh sb="25" eb="27">
      <t>キホン</t>
    </rPh>
    <rPh sb="27" eb="29">
      <t>ダイチョウ</t>
    </rPh>
    <rPh sb="30" eb="32">
      <t>ガイコク</t>
    </rPh>
    <rPh sb="32" eb="33">
      <t>ジン</t>
    </rPh>
    <rPh sb="33" eb="35">
      <t>トウロク</t>
    </rPh>
    <phoneticPr fontId="45"/>
  </si>
  <si>
    <t>10-22 ■乳幼児家庭訪問件数対象者別推移</t>
    <rPh sb="7" eb="10">
      <t>ニュウヨウジ</t>
    </rPh>
    <phoneticPr fontId="44"/>
  </si>
  <si>
    <t>（注1) 加入者世帯(％)＝被保険者世帯数÷世帯数（住民基本台帳、外国人登録）×100</t>
    <rPh sb="1" eb="2">
      <t>チュウ</t>
    </rPh>
    <rPh sb="5" eb="8">
      <t>カニュウシャ</t>
    </rPh>
    <rPh sb="8" eb="10">
      <t>セタイ</t>
    </rPh>
    <rPh sb="14" eb="18">
      <t>ヒホケンシャ</t>
    </rPh>
    <rPh sb="18" eb="21">
      <t>セタイスウ</t>
    </rPh>
    <rPh sb="22" eb="25">
      <t>セタイスウ</t>
    </rPh>
    <rPh sb="26" eb="28">
      <t>ジュウミン</t>
    </rPh>
    <rPh sb="28" eb="30">
      <t>キホン</t>
    </rPh>
    <rPh sb="30" eb="32">
      <t>ダイチョウ</t>
    </rPh>
    <rPh sb="33" eb="35">
      <t>ガイコク</t>
    </rPh>
    <rPh sb="35" eb="36">
      <t>ジン</t>
    </rPh>
    <rPh sb="36" eb="38">
      <t>トウロク</t>
    </rPh>
    <phoneticPr fontId="45"/>
  </si>
  <si>
    <t>10-18 ■生活保護世帯数と人員</t>
  </si>
  <si>
    <t>令和元年度</t>
    <rPh sb="0" eb="2">
      <t>レイワ</t>
    </rPh>
    <rPh sb="2" eb="3">
      <t>ガン</t>
    </rPh>
    <rPh sb="3" eb="5">
      <t>ネンド</t>
    </rPh>
    <phoneticPr fontId="45"/>
  </si>
  <si>
    <t>平成30年度</t>
    <rPh sb="0" eb="2">
      <t>ヘイセイ</t>
    </rPh>
    <rPh sb="4" eb="6">
      <t>ネンド</t>
    </rPh>
    <phoneticPr fontId="45"/>
  </si>
  <si>
    <t>受診率</t>
    <rPh sb="0" eb="2">
      <t>ジュシン</t>
    </rPh>
    <rPh sb="2" eb="3">
      <t>リツ</t>
    </rPh>
    <phoneticPr fontId="29"/>
  </si>
  <si>
    <t>乳児</t>
    <rPh sb="0" eb="2">
      <t>ニュウジ</t>
    </rPh>
    <phoneticPr fontId="43"/>
  </si>
  <si>
    <t>平成29年度</t>
    <rPh sb="0" eb="2">
      <t>ヘイセイ</t>
    </rPh>
    <rPh sb="4" eb="6">
      <t>ネンド</t>
    </rPh>
    <phoneticPr fontId="45"/>
  </si>
  <si>
    <t>平成26年度</t>
    <rPh sb="0" eb="2">
      <t>ヘイセイ</t>
    </rPh>
    <rPh sb="4" eb="6">
      <t>ネンド</t>
    </rPh>
    <phoneticPr fontId="45"/>
  </si>
  <si>
    <t>平成25年</t>
    <rPh sb="0" eb="2">
      <t>ヘイセイ</t>
    </rPh>
    <rPh sb="4" eb="5">
      <t>ネン</t>
    </rPh>
    <phoneticPr fontId="29"/>
  </si>
  <si>
    <t>平成25年度</t>
    <rPh sb="0" eb="2">
      <t>ヘイセイ</t>
    </rPh>
    <rPh sb="4" eb="6">
      <t>ネンド</t>
    </rPh>
    <phoneticPr fontId="45"/>
  </si>
  <si>
    <t>人員</t>
  </si>
  <si>
    <t>世帯</t>
  </si>
  <si>
    <t>被保険者数
（人）</t>
    <rPh sb="0" eb="4">
      <t>ヒホケンシャ</t>
    </rPh>
    <rPh sb="4" eb="5">
      <t>スウ</t>
    </rPh>
    <rPh sb="7" eb="8">
      <t>ヒト</t>
    </rPh>
    <phoneticPr fontId="45"/>
  </si>
  <si>
    <t>　　　　区分
　年度</t>
    <rPh sb="10" eb="12">
      <t>ネンド</t>
    </rPh>
    <phoneticPr fontId="45"/>
  </si>
  <si>
    <t>肢体
不自由</t>
    <rPh sb="0" eb="1">
      <t>アシ</t>
    </rPh>
    <rPh sb="1" eb="2">
      <t>カラダ</t>
    </rPh>
    <rPh sb="3" eb="6">
      <t>フジユウ</t>
    </rPh>
    <phoneticPr fontId="43"/>
  </si>
  <si>
    <t>（3月31日現在）</t>
  </si>
  <si>
    <t>（注）老人保健の給付を除く。</t>
  </si>
  <si>
    <t>療養費</t>
  </si>
  <si>
    <t>療養給付費</t>
    <rPh sb="0" eb="2">
      <t>リョウヨウ</t>
    </rPh>
    <rPh sb="2" eb="4">
      <t>キュウフ</t>
    </rPh>
    <rPh sb="4" eb="5">
      <t>ヒ</t>
    </rPh>
    <phoneticPr fontId="45"/>
  </si>
  <si>
    <t>高額療養費</t>
  </si>
  <si>
    <t>平成25年度</t>
    <rPh sb="0" eb="2">
      <t>ヘイセイ</t>
    </rPh>
    <rPh sb="4" eb="6">
      <t>ネンド</t>
    </rPh>
    <phoneticPr fontId="42"/>
  </si>
  <si>
    <t>葬祭費</t>
  </si>
  <si>
    <t>　 　　区分
 年度</t>
    <rPh sb="9" eb="11">
      <t>ネンド</t>
    </rPh>
    <phoneticPr fontId="45"/>
  </si>
  <si>
    <t>１件当り
費用額
（円）</t>
    <rPh sb="5" eb="7">
      <t>ヒヨウ</t>
    </rPh>
    <rPh sb="7" eb="8">
      <t>ガク</t>
    </rPh>
    <rPh sb="10" eb="11">
      <t>エン</t>
    </rPh>
    <phoneticPr fontId="43"/>
  </si>
  <si>
    <t>内部障がい</t>
    <rPh sb="0" eb="2">
      <t>ナイブ</t>
    </rPh>
    <rPh sb="2" eb="3">
      <t>ショウ</t>
    </rPh>
    <phoneticPr fontId="43"/>
  </si>
  <si>
    <t>　　 　区分
 年度</t>
    <rPh sb="4" eb="6">
      <t>クブン</t>
    </rPh>
    <rPh sb="9" eb="11">
      <t>ネンド</t>
    </rPh>
    <phoneticPr fontId="43"/>
  </si>
  <si>
    <t>費用額
（千円）</t>
    <rPh sb="5" eb="7">
      <t>センエン</t>
    </rPh>
    <phoneticPr fontId="44"/>
  </si>
  <si>
    <t>令和４年度</t>
    <rPh sb="0" eb="2">
      <t>レイワ</t>
    </rPh>
    <rPh sb="3" eb="5">
      <t>ネンド</t>
    </rPh>
    <phoneticPr fontId="29"/>
  </si>
  <si>
    <t>歯　　　　　　科</t>
  </si>
  <si>
    <t>合　　　　　　計</t>
  </si>
  <si>
    <t>　　 　区分
 年度</t>
    <rPh sb="9" eb="11">
      <t>ネンド</t>
    </rPh>
    <phoneticPr fontId="43"/>
  </si>
  <si>
    <t>遺族基礎
母子</t>
    <rPh sb="5" eb="7">
      <t>ボシ</t>
    </rPh>
    <phoneticPr fontId="43"/>
  </si>
  <si>
    <t>　　　 平成29年度の年間受診件数の増加は、年間を通して小学生の通院医療費を助成の対象としたことによるもの</t>
    <rPh sb="4" eb="6">
      <t>ヘイセイ</t>
    </rPh>
    <rPh sb="8" eb="10">
      <t>ネンド</t>
    </rPh>
    <rPh sb="11" eb="13">
      <t>ネンカン</t>
    </rPh>
    <rPh sb="13" eb="15">
      <t>ジュシン</t>
    </rPh>
    <rPh sb="15" eb="17">
      <t>ケンスウ</t>
    </rPh>
    <rPh sb="18" eb="20">
      <t>ゾウカ</t>
    </rPh>
    <rPh sb="22" eb="24">
      <t>ネンカン</t>
    </rPh>
    <rPh sb="25" eb="26">
      <t>トオ</t>
    </rPh>
    <rPh sb="28" eb="31">
      <t>ショウガクセイ</t>
    </rPh>
    <rPh sb="32" eb="34">
      <t>ツウイン</t>
    </rPh>
    <rPh sb="34" eb="36">
      <t>イリョウ</t>
    </rPh>
    <rPh sb="36" eb="37">
      <t>ヒ</t>
    </rPh>
    <rPh sb="38" eb="40">
      <t>ジョセイ</t>
    </rPh>
    <rPh sb="41" eb="43">
      <t>タイショウ</t>
    </rPh>
    <phoneticPr fontId="42"/>
  </si>
  <si>
    <t>　　　　　　　区分
　年度</t>
    <rPh sb="7" eb="9">
      <t>クブン</t>
    </rPh>
    <rPh sb="12" eb="14">
      <t>ネンド</t>
    </rPh>
    <phoneticPr fontId="29"/>
  </si>
  <si>
    <t>令和６年</t>
    <rPh sb="0" eb="2">
      <t>レイワ</t>
    </rPh>
    <rPh sb="3" eb="4">
      <t>ネン</t>
    </rPh>
    <phoneticPr fontId="42"/>
  </si>
  <si>
    <t>（注2）平成28年度の年間受診件数の増加は、平成28年10月1日より新たに小学生の通院医療費を助成の対象としたことによるもの</t>
    <rPh sb="4" eb="6">
      <t>ヘイセイ</t>
    </rPh>
    <rPh sb="8" eb="10">
      <t>ネンド</t>
    </rPh>
    <rPh sb="11" eb="13">
      <t>ネンカン</t>
    </rPh>
    <rPh sb="13" eb="15">
      <t>ジュシン</t>
    </rPh>
    <rPh sb="15" eb="16">
      <t>ケン</t>
    </rPh>
    <rPh sb="16" eb="17">
      <t>スウ</t>
    </rPh>
    <rPh sb="18" eb="20">
      <t>ゾウカ</t>
    </rPh>
    <rPh sb="22" eb="24">
      <t>ヘイセイ</t>
    </rPh>
    <rPh sb="26" eb="27">
      <t>ネン</t>
    </rPh>
    <rPh sb="29" eb="30">
      <t>ガツ</t>
    </rPh>
    <rPh sb="31" eb="32">
      <t>ヒ</t>
    </rPh>
    <rPh sb="34" eb="35">
      <t>アラ</t>
    </rPh>
    <rPh sb="37" eb="40">
      <t>ショウガクセイ</t>
    </rPh>
    <rPh sb="41" eb="43">
      <t>ツウイン</t>
    </rPh>
    <rPh sb="43" eb="45">
      <t>イリョウ</t>
    </rPh>
    <rPh sb="45" eb="46">
      <t>ヒ</t>
    </rPh>
    <rPh sb="47" eb="49">
      <t>ジョセイ</t>
    </rPh>
    <rPh sb="50" eb="52">
      <t>タイショウ</t>
    </rPh>
    <phoneticPr fontId="42"/>
  </si>
  <si>
    <t>10-15 ■特定健康診査及び特定保健指導</t>
    <rPh sb="7" eb="9">
      <t>トクテイ</t>
    </rPh>
    <rPh sb="9" eb="11">
      <t>ケンコウ</t>
    </rPh>
    <rPh sb="11" eb="13">
      <t>シンサ</t>
    </rPh>
    <rPh sb="13" eb="14">
      <t>オヨ</t>
    </rPh>
    <rPh sb="15" eb="17">
      <t>トクテイ</t>
    </rPh>
    <rPh sb="17" eb="19">
      <t>ホケン</t>
    </rPh>
    <rPh sb="19" eb="21">
      <t>シドウ</t>
    </rPh>
    <phoneticPr fontId="29"/>
  </si>
  <si>
    <t xml:space="preserve">   　　平成27年度の平均対象者数の増加は、入院の医療費助成を小学校６年生までから中学校３年生までに対象範囲を拡大したことによるもの</t>
  </si>
  <si>
    <t>その他</t>
    <rPh sb="2" eb="3">
      <t>タ</t>
    </rPh>
    <phoneticPr fontId="43"/>
  </si>
  <si>
    <t>（注1）平成26年度の平均対象者数の増加は、入院の医療費助成を小学校３年生までから小学校６年生までに対象範囲を拡大したことによるもの</t>
    <rPh sb="1" eb="2">
      <t>チュウ</t>
    </rPh>
    <phoneticPr fontId="42"/>
  </si>
  <si>
    <t>平成30年度</t>
    <rPh sb="0" eb="2">
      <t>ヘイセイ</t>
    </rPh>
    <rPh sb="4" eb="6">
      <t>ネンド</t>
    </rPh>
    <phoneticPr fontId="42"/>
  </si>
  <si>
    <t>平成29年度</t>
    <rPh sb="0" eb="2">
      <t>ヘイセイ</t>
    </rPh>
    <rPh sb="4" eb="6">
      <t>ネンド</t>
    </rPh>
    <phoneticPr fontId="42"/>
  </si>
  <si>
    <t>平成28年度</t>
    <rPh sb="0" eb="2">
      <t>ヘイセイ</t>
    </rPh>
    <rPh sb="4" eb="6">
      <t>ネンド</t>
    </rPh>
    <phoneticPr fontId="42"/>
  </si>
  <si>
    <t>平成27年度</t>
    <rPh sb="0" eb="2">
      <t>ヘイセイ</t>
    </rPh>
    <rPh sb="4" eb="6">
      <t>ネンド</t>
    </rPh>
    <phoneticPr fontId="42"/>
  </si>
  <si>
    <t>平成26年度</t>
    <rPh sb="0" eb="2">
      <t>ヘイセイ</t>
    </rPh>
    <rPh sb="4" eb="6">
      <t>ネンド</t>
    </rPh>
    <phoneticPr fontId="42"/>
  </si>
  <si>
    <t>生活扶助</t>
  </si>
  <si>
    <t>公費
負担額
（千円）</t>
    <rPh sb="8" eb="10">
      <t>センエン</t>
    </rPh>
    <phoneticPr fontId="43"/>
  </si>
  <si>
    <t>１人当たり
公費負担額
（円）</t>
    <rPh sb="1" eb="2">
      <t>ヒト</t>
    </rPh>
    <rPh sb="6" eb="8">
      <t>コウヒ</t>
    </rPh>
    <rPh sb="8" eb="10">
      <t>フタン</t>
    </rPh>
    <rPh sb="10" eb="11">
      <t>ガク</t>
    </rPh>
    <rPh sb="13" eb="14">
      <t>エン</t>
    </rPh>
    <phoneticPr fontId="43"/>
  </si>
  <si>
    <t>１件当たり
公費負担額
（円）</t>
    <rPh sb="6" eb="8">
      <t>コウヒ</t>
    </rPh>
    <rPh sb="8" eb="10">
      <t>フタン</t>
    </rPh>
    <rPh sb="10" eb="11">
      <t>ガク</t>
    </rPh>
    <rPh sb="13" eb="14">
      <t>エン</t>
    </rPh>
    <phoneticPr fontId="43"/>
  </si>
  <si>
    <t>平均
対象者数
（人）
（注2）</t>
    <rPh sb="0" eb="2">
      <t>ヘイキン</t>
    </rPh>
    <rPh sb="9" eb="10">
      <t>ニン</t>
    </rPh>
    <rPh sb="13" eb="14">
      <t>チュウ</t>
    </rPh>
    <phoneticPr fontId="43"/>
  </si>
  <si>
    <t>年間受診
件数</t>
  </si>
  <si>
    <t>平均
対象者数
（人）</t>
    <rPh sb="0" eb="2">
      <t>ヘイキン</t>
    </rPh>
    <rPh sb="9" eb="10">
      <t>ニン</t>
    </rPh>
    <phoneticPr fontId="43"/>
  </si>
  <si>
    <t>こども医療費公費負担の状況</t>
  </si>
  <si>
    <t>重度障害者医療費公費負担の状況</t>
    <rPh sb="0" eb="2">
      <t>ジュウド</t>
    </rPh>
    <rPh sb="2" eb="5">
      <t>ショウガイシャ</t>
    </rPh>
    <rPh sb="5" eb="8">
      <t>イリョウヒ</t>
    </rPh>
    <rPh sb="8" eb="10">
      <t>コウヒ</t>
    </rPh>
    <rPh sb="10" eb="12">
      <t>フタン</t>
    </rPh>
    <rPh sb="13" eb="15">
      <t>ジョウキョウ</t>
    </rPh>
    <phoneticPr fontId="42"/>
  </si>
  <si>
    <t>ひとり親家庭等医療費公費負担の状況</t>
    <rPh sb="3" eb="4">
      <t>オヤ</t>
    </rPh>
    <phoneticPr fontId="42"/>
  </si>
  <si>
    <t>　　　 区分
 年度</t>
    <rPh sb="4" eb="6">
      <t>クブン</t>
    </rPh>
    <rPh sb="10" eb="12">
      <t>ネンド</t>
    </rPh>
    <phoneticPr fontId="43"/>
  </si>
  <si>
    <t>総数</t>
    <rPh sb="0" eb="2">
      <t>ソウスウ</t>
    </rPh>
    <phoneticPr fontId="44"/>
  </si>
  <si>
    <t>納付率
（％）</t>
    <rPh sb="0" eb="2">
      <t>ノウフ</t>
    </rPh>
    <rPh sb="2" eb="3">
      <t>リツ</t>
    </rPh>
    <phoneticPr fontId="44"/>
  </si>
  <si>
    <t>被保険者数（人）</t>
    <rPh sb="0" eb="4">
      <t>ヒホケンシャ</t>
    </rPh>
    <rPh sb="4" eb="5">
      <t>スウ</t>
    </rPh>
    <rPh sb="6" eb="7">
      <t>ヒト</t>
    </rPh>
    <phoneticPr fontId="44"/>
  </si>
  <si>
    <t>令和６年度</t>
    <rPh sb="0" eb="2">
      <t>レイワ</t>
    </rPh>
    <rPh sb="3" eb="4">
      <t>ネン</t>
    </rPh>
    <rPh sb="4" eb="5">
      <t>ド</t>
    </rPh>
    <phoneticPr fontId="29"/>
  </si>
  <si>
    <t>　　 　　区分
 年度</t>
    <rPh sb="9" eb="11">
      <t>ネンド</t>
    </rPh>
    <phoneticPr fontId="44"/>
  </si>
  <si>
    <t>（注2）旧法適用受給者も含む。</t>
    <rPh sb="4" eb="6">
      <t>キュウホウ</t>
    </rPh>
    <rPh sb="6" eb="8">
      <t>テキヨウ</t>
    </rPh>
    <rPh sb="8" eb="11">
      <t>ジュキュウシャ</t>
    </rPh>
    <rPh sb="12" eb="13">
      <t>フク</t>
    </rPh>
    <phoneticPr fontId="45"/>
  </si>
  <si>
    <t>（注1）受給権者数には支給停止者を含む。</t>
    <rPh sb="6" eb="7">
      <t>ケン</t>
    </rPh>
    <phoneticPr fontId="45"/>
  </si>
  <si>
    <t>肢体不自由</t>
    <rPh sb="0" eb="2">
      <t>シタイ</t>
    </rPh>
    <rPh sb="2" eb="5">
      <t>フジユウ</t>
    </rPh>
    <phoneticPr fontId="43"/>
  </si>
  <si>
    <t>重度心身障がい</t>
    <rPh sb="0" eb="2">
      <t>ジュウド</t>
    </rPh>
    <rPh sb="2" eb="3">
      <t>ゴコロ</t>
    </rPh>
    <rPh sb="3" eb="4">
      <t>ミ</t>
    </rPh>
    <rPh sb="4" eb="5">
      <t>ショウ</t>
    </rPh>
    <phoneticPr fontId="43"/>
  </si>
  <si>
    <t>老齢福祉</t>
  </si>
  <si>
    <t>障  害</t>
  </si>
  <si>
    <t>老  齢</t>
  </si>
  <si>
    <t>　　 　区分
 年度</t>
    <rPh sb="9" eb="11">
      <t>ネンド</t>
    </rPh>
    <phoneticPr fontId="44"/>
  </si>
  <si>
    <t>10-10 ■国民年金の加入状況</t>
  </si>
  <si>
    <t>-</t>
  </si>
  <si>
    <t>10-11 ■国民年金の給付状況</t>
    <rPh sb="12" eb="14">
      <t>キュウフ</t>
    </rPh>
    <phoneticPr fontId="45"/>
  </si>
  <si>
    <t>10-12 ■国民健康保険被保険者数の推移</t>
  </si>
  <si>
    <t>視覚障がい</t>
    <rPh sb="0" eb="2">
      <t>シカク</t>
    </rPh>
    <rPh sb="2" eb="3">
      <t>ショウ</t>
    </rPh>
    <phoneticPr fontId="43"/>
  </si>
  <si>
    <t>10-13 ■国民健康保険の給付状況</t>
  </si>
  <si>
    <t>10-14 ■国民健康保険の医療費</t>
  </si>
  <si>
    <t>10-16 ■その他公費医療の状況</t>
    <rPh sb="9" eb="10">
      <t>タ</t>
    </rPh>
    <rPh sb="10" eb="12">
      <t>コウヒ</t>
    </rPh>
    <rPh sb="12" eb="14">
      <t>イリョウ</t>
    </rPh>
    <rPh sb="15" eb="17">
      <t>ジョウキョウ</t>
    </rPh>
    <phoneticPr fontId="42"/>
  </si>
  <si>
    <t>令和元年</t>
    <rPh sb="0" eb="2">
      <t>レイワ</t>
    </rPh>
    <rPh sb="2" eb="4">
      <t>ガンネン</t>
    </rPh>
    <phoneticPr fontId="29"/>
  </si>
  <si>
    <t>平成29年</t>
    <rPh sb="0" eb="2">
      <t>ヘイセイ</t>
    </rPh>
    <rPh sb="4" eb="5">
      <t>ネン</t>
    </rPh>
    <phoneticPr fontId="29"/>
  </si>
  <si>
    <t>令和２年度</t>
    <rPh sb="0" eb="2">
      <t>レイワ</t>
    </rPh>
    <rPh sb="3" eb="5">
      <t>ネンド</t>
    </rPh>
    <phoneticPr fontId="29"/>
  </si>
  <si>
    <t>平成28年</t>
    <rPh sb="0" eb="2">
      <t>ヘイセイ</t>
    </rPh>
    <rPh sb="4" eb="5">
      <t>ネン</t>
    </rPh>
    <phoneticPr fontId="29"/>
  </si>
  <si>
    <t>平成27年</t>
    <rPh sb="0" eb="2">
      <t>ヘイセイ</t>
    </rPh>
    <rPh sb="4" eb="5">
      <t>ネン</t>
    </rPh>
    <phoneticPr fontId="29"/>
  </si>
  <si>
    <t>平成26年</t>
    <rPh sb="0" eb="2">
      <t>ヘイセイ</t>
    </rPh>
    <rPh sb="4" eb="5">
      <t>ネン</t>
    </rPh>
    <phoneticPr fontId="29"/>
  </si>
  <si>
    <t>（単位：人）</t>
  </si>
  <si>
    <t>実施率</t>
    <rPh sb="0" eb="2">
      <t>ジッシ</t>
    </rPh>
    <rPh sb="2" eb="3">
      <t>リツ</t>
    </rPh>
    <phoneticPr fontId="29"/>
  </si>
  <si>
    <t>受診者数</t>
    <rPh sb="0" eb="3">
      <t>ジュシンシャ</t>
    </rPh>
    <rPh sb="3" eb="4">
      <t>スウ</t>
    </rPh>
    <phoneticPr fontId="29"/>
  </si>
  <si>
    <t>特定保健指導</t>
  </si>
  <si>
    <t>延就労人員
（人）</t>
    <rPh sb="0" eb="1">
      <t>ノ</t>
    </rPh>
    <rPh sb="1" eb="3">
      <t>シュウロウ</t>
    </rPh>
    <rPh sb="3" eb="5">
      <t>ジンイン</t>
    </rPh>
    <rPh sb="7" eb="8">
      <t>ニン</t>
    </rPh>
    <phoneticPr fontId="29"/>
  </si>
  <si>
    <t>契約件数
（件）</t>
    <rPh sb="0" eb="2">
      <t>ケイヤク</t>
    </rPh>
    <rPh sb="2" eb="4">
      <t>ケンスウ</t>
    </rPh>
    <rPh sb="6" eb="7">
      <t>ケン</t>
    </rPh>
    <phoneticPr fontId="29"/>
  </si>
  <si>
    <t>児童数</t>
    <rPh sb="0" eb="2">
      <t>ジドウ</t>
    </rPh>
    <rPh sb="2" eb="3">
      <t>スウ</t>
    </rPh>
    <phoneticPr fontId="29"/>
  </si>
  <si>
    <t>10-4 ■シルバー人材センター利用状況</t>
    <rPh sb="10" eb="12">
      <t>ジンザイ</t>
    </rPh>
    <rPh sb="16" eb="18">
      <t>リヨウ</t>
    </rPh>
    <rPh sb="18" eb="20">
      <t>ジョウキョウ</t>
    </rPh>
    <phoneticPr fontId="44"/>
  </si>
  <si>
    <t>令和元年度</t>
    <rPh sb="0" eb="2">
      <t>レイワ</t>
    </rPh>
    <rPh sb="3" eb="5">
      <t>ネンド</t>
    </rPh>
    <phoneticPr fontId="43"/>
  </si>
  <si>
    <t>計</t>
    <rPh sb="0" eb="1">
      <t>ケイ</t>
    </rPh>
    <phoneticPr fontId="43"/>
  </si>
  <si>
    <t>令和２年</t>
    <rPh sb="0" eb="2">
      <t>レイワ</t>
    </rPh>
    <rPh sb="3" eb="4">
      <t>ネン</t>
    </rPh>
    <phoneticPr fontId="29"/>
  </si>
  <si>
    <t>音声・言語
・そしゃく
機能障がい</t>
    <rPh sb="0" eb="2">
      <t>オンセイ</t>
    </rPh>
    <rPh sb="3" eb="5">
      <t>ゲンゴ</t>
    </rPh>
    <rPh sb="12" eb="14">
      <t>キノウ</t>
    </rPh>
    <rPh sb="14" eb="15">
      <t>ショウ</t>
    </rPh>
    <phoneticPr fontId="43"/>
  </si>
  <si>
    <t>聴覚・平衡
機能障がい</t>
    <rPh sb="0" eb="2">
      <t>チョウカク</t>
    </rPh>
    <rPh sb="3" eb="5">
      <t>ヘイコウ</t>
    </rPh>
    <rPh sb="6" eb="8">
      <t>キノウ</t>
    </rPh>
    <rPh sb="8" eb="9">
      <t>ショウ</t>
    </rPh>
    <phoneticPr fontId="43"/>
  </si>
  <si>
    <t>10-17 ■身体障害者手帳所持者数</t>
    <rPh sb="14" eb="17">
      <t>ショジシャ</t>
    </rPh>
    <phoneticPr fontId="45"/>
  </si>
  <si>
    <t>令和３年</t>
  </si>
  <si>
    <t>　 　　区分
　年度</t>
    <rPh sb="4" eb="6">
      <t>クブン</t>
    </rPh>
    <rPh sb="9" eb="11">
      <t>ネンド</t>
    </rPh>
    <phoneticPr fontId="29"/>
  </si>
  <si>
    <t>10-20 ■児童手当の支給状況</t>
    <rPh sb="7" eb="9">
      <t>ジドウ</t>
    </rPh>
    <rPh sb="9" eb="11">
      <t>テアテ</t>
    </rPh>
    <rPh sb="12" eb="14">
      <t>シキュウ</t>
    </rPh>
    <rPh sb="14" eb="16">
      <t>ジョウキョウ</t>
    </rPh>
    <phoneticPr fontId="46"/>
  </si>
  <si>
    <t xml:space="preserve">  （注3）すこやか子育て家庭訪問事業については令和2年度以降、母子</t>
    <rPh sb="3" eb="4">
      <t>チュウ</t>
    </rPh>
    <rPh sb="24" eb="26">
      <t>レイワ</t>
    </rPh>
    <rPh sb="27" eb="29">
      <t>ネンド</t>
    </rPh>
    <rPh sb="29" eb="31">
      <t>イコウ</t>
    </rPh>
    <rPh sb="32" eb="34">
      <t>ボシ</t>
    </rPh>
    <phoneticPr fontId="29"/>
  </si>
  <si>
    <t>世帯数</t>
  </si>
  <si>
    <t>人員</t>
    <rPh sb="0" eb="2">
      <t>ジンイン</t>
    </rPh>
    <phoneticPr fontId="45"/>
  </si>
  <si>
    <t>世帯数</t>
    <rPh sb="0" eb="3">
      <t>セタイスウ</t>
    </rPh>
    <phoneticPr fontId="45"/>
  </si>
  <si>
    <t>保護率
（%）</t>
  </si>
  <si>
    <t>医療扶助</t>
  </si>
  <si>
    <t>介護扶助</t>
    <rPh sb="0" eb="2">
      <t>カイゴ</t>
    </rPh>
    <rPh sb="2" eb="4">
      <t>フジョ</t>
    </rPh>
    <phoneticPr fontId="45"/>
  </si>
  <si>
    <t>令和４年</t>
  </si>
  <si>
    <t>教育扶助</t>
  </si>
  <si>
    <t>住宅扶助</t>
  </si>
  <si>
    <t xml:space="preserve">  　　　項目
 年度</t>
    <rPh sb="5" eb="7">
      <t>コウモク</t>
    </rPh>
    <rPh sb="9" eb="11">
      <t>ネンド</t>
    </rPh>
    <phoneticPr fontId="29"/>
  </si>
  <si>
    <t>総　　数</t>
  </si>
  <si>
    <t>保護率
（‰）</t>
  </si>
  <si>
    <t>　　  　 区分
 年度</t>
    <rPh sb="10" eb="12">
      <t>ネンド</t>
    </rPh>
    <phoneticPr fontId="44"/>
  </si>
  <si>
    <t>構成比
（％）</t>
  </si>
  <si>
    <t>総額</t>
  </si>
  <si>
    <t>令和６年</t>
    <rPh sb="0" eb="2">
      <t>レイワ</t>
    </rPh>
    <rPh sb="3" eb="4">
      <t>ネン</t>
    </rPh>
    <phoneticPr fontId="29"/>
  </si>
  <si>
    <t>　    区分
 年度</t>
    <rPh sb="9" eb="11">
      <t>ネンド</t>
    </rPh>
    <phoneticPr fontId="44"/>
  </si>
  <si>
    <t>（単位：千円）</t>
  </si>
  <si>
    <t>10-19 ■生活保護費の推移</t>
  </si>
  <si>
    <t>（注1）平成26年度から「福祉行政報告」の「自閉症等」が「発達障がい相談」に変更</t>
    <rPh sb="1" eb="2">
      <t>チュウ</t>
    </rPh>
    <rPh sb="4" eb="6">
      <t>ヘイセイ</t>
    </rPh>
    <rPh sb="8" eb="10">
      <t>ネンド</t>
    </rPh>
    <rPh sb="13" eb="15">
      <t>フクシ</t>
    </rPh>
    <rPh sb="15" eb="17">
      <t>ギョウセイ</t>
    </rPh>
    <rPh sb="17" eb="19">
      <t>ホウコク</t>
    </rPh>
    <rPh sb="22" eb="25">
      <t>ジヘイショウ</t>
    </rPh>
    <rPh sb="25" eb="26">
      <t>トウ</t>
    </rPh>
    <rPh sb="29" eb="31">
      <t>ハッタツ</t>
    </rPh>
    <rPh sb="31" eb="32">
      <t>ショウ</t>
    </rPh>
    <rPh sb="34" eb="36">
      <t>ソウダン</t>
    </rPh>
    <rPh sb="38" eb="40">
      <t>ヘンコウ</t>
    </rPh>
    <phoneticPr fontId="43"/>
  </si>
  <si>
    <t>育児・
しつけ</t>
    <rPh sb="0" eb="2">
      <t>イクジ</t>
    </rPh>
    <phoneticPr fontId="43"/>
  </si>
  <si>
    <t>不登校</t>
    <rPh sb="0" eb="3">
      <t>フトウコウ</t>
    </rPh>
    <phoneticPr fontId="43"/>
  </si>
  <si>
    <t>発達
障がい
相談</t>
    <rPh sb="0" eb="2">
      <t>ハッタツ</t>
    </rPh>
    <rPh sb="3" eb="4">
      <t>ショウ</t>
    </rPh>
    <rPh sb="7" eb="9">
      <t>ソウダン</t>
    </rPh>
    <phoneticPr fontId="43"/>
  </si>
  <si>
    <t>知的
障がい</t>
    <rPh sb="0" eb="2">
      <t>チテキ</t>
    </rPh>
    <rPh sb="3" eb="4">
      <t>ショウ</t>
    </rPh>
    <phoneticPr fontId="43"/>
  </si>
  <si>
    <t>視聴覚
障がい</t>
    <rPh sb="0" eb="3">
      <t>シチョウカク</t>
    </rPh>
    <rPh sb="4" eb="5">
      <t>ショウ</t>
    </rPh>
    <phoneticPr fontId="43"/>
  </si>
  <si>
    <t>児童虐
待相談</t>
    <rPh sb="0" eb="2">
      <t>ジドウ</t>
    </rPh>
    <rPh sb="2" eb="3">
      <t>ギャク</t>
    </rPh>
    <rPh sb="4" eb="5">
      <t>マツ</t>
    </rPh>
    <rPh sb="5" eb="7">
      <t>ソウダン</t>
    </rPh>
    <phoneticPr fontId="43"/>
  </si>
  <si>
    <t>非行相談</t>
    <rPh sb="0" eb="2">
      <t>ヒコウ</t>
    </rPh>
    <rPh sb="2" eb="4">
      <t>ソウダン</t>
    </rPh>
    <phoneticPr fontId="43"/>
  </si>
  <si>
    <t>障害相談</t>
    <rPh sb="0" eb="2">
      <t>ショウガイ</t>
    </rPh>
    <rPh sb="2" eb="4">
      <t>ソウダン</t>
    </rPh>
    <phoneticPr fontId="43"/>
  </si>
  <si>
    <t>保健
相談</t>
    <rPh sb="0" eb="2">
      <t>ホケン</t>
    </rPh>
    <rPh sb="3" eb="5">
      <t>ソウダン</t>
    </rPh>
    <phoneticPr fontId="43"/>
  </si>
  <si>
    <t>　　　内容
 年度</t>
    <rPh sb="8" eb="10">
      <t>ネンド</t>
    </rPh>
    <phoneticPr fontId="46"/>
  </si>
  <si>
    <t>（単位：件）</t>
    <rPh sb="1" eb="3">
      <t>タンイ</t>
    </rPh>
    <rPh sb="4" eb="5">
      <t>ケン</t>
    </rPh>
    <phoneticPr fontId="43"/>
  </si>
  <si>
    <t xml:space="preserve">10-21 ■子育て・こども相談件数 </t>
    <rPh sb="7" eb="9">
      <t>コソダ</t>
    </rPh>
    <rPh sb="14" eb="16">
      <t>ソウダン</t>
    </rPh>
    <rPh sb="16" eb="18">
      <t>ケンスウ</t>
    </rPh>
    <phoneticPr fontId="42"/>
  </si>
  <si>
    <t>未熟児</t>
    <rPh sb="0" eb="3">
      <t>ミジュクジ</t>
    </rPh>
    <phoneticPr fontId="29"/>
  </si>
  <si>
    <t>新生児</t>
    <rPh sb="0" eb="3">
      <t>シンセイジ</t>
    </rPh>
    <phoneticPr fontId="43"/>
  </si>
  <si>
    <t>妊産婦
(対象家庭数）</t>
    <rPh sb="0" eb="3">
      <t>ニンサンプ</t>
    </rPh>
    <rPh sb="5" eb="7">
      <t>タイショウ</t>
    </rPh>
    <rPh sb="7" eb="9">
      <t>カテイ</t>
    </rPh>
    <rPh sb="9" eb="10">
      <t>スウ</t>
    </rPh>
    <phoneticPr fontId="43"/>
  </si>
  <si>
    <t>養育支援訪問事業</t>
  </si>
  <si>
    <t>乳児家庭全戸訪問事業</t>
    <rPh sb="0" eb="2">
      <t>ニュウジ</t>
    </rPh>
    <rPh sb="2" eb="4">
      <t>カテイ</t>
    </rPh>
    <rPh sb="4" eb="6">
      <t>ゼンコ</t>
    </rPh>
    <rPh sb="6" eb="8">
      <t>ホウモン</t>
    </rPh>
    <rPh sb="8" eb="10">
      <t>ジギョウ</t>
    </rPh>
    <phoneticPr fontId="43"/>
  </si>
  <si>
    <t>受給者数</t>
    <rPh sb="0" eb="3">
      <t>ジュキュウシャ</t>
    </rPh>
    <rPh sb="3" eb="4">
      <t>スウ</t>
    </rPh>
    <phoneticPr fontId="29"/>
  </si>
  <si>
    <t>支給金額
（千円）</t>
    <rPh sb="0" eb="2">
      <t>シキュウ</t>
    </rPh>
    <rPh sb="2" eb="4">
      <t>キンガク</t>
    </rPh>
    <rPh sb="6" eb="8">
      <t>センエン</t>
    </rPh>
    <phoneticPr fontId="29"/>
  </si>
  <si>
    <t>施設等
受給者</t>
    <rPh sb="0" eb="2">
      <t>シセツ</t>
    </rPh>
    <rPh sb="2" eb="3">
      <t>トウ</t>
    </rPh>
    <rPh sb="4" eb="7">
      <t>ジュキュウシャ</t>
    </rPh>
    <phoneticPr fontId="29"/>
  </si>
  <si>
    <t>特例給付
（人）</t>
    <rPh sb="0" eb="2">
      <t>トクレイ</t>
    </rPh>
    <rPh sb="2" eb="4">
      <t>キュウフ</t>
    </rPh>
    <rPh sb="6" eb="7">
      <t>ニン</t>
    </rPh>
    <phoneticPr fontId="29"/>
  </si>
  <si>
    <t>令和５年度</t>
    <rPh sb="0" eb="2">
      <t>レイワ</t>
    </rPh>
    <rPh sb="4" eb="5">
      <t>ガンネン</t>
    </rPh>
    <phoneticPr fontId="43"/>
  </si>
  <si>
    <t>非被用者
（人）</t>
    <rPh sb="0" eb="1">
      <t>ヒ</t>
    </rPh>
    <rPh sb="1" eb="4">
      <t>ヒヨウシャ</t>
    </rPh>
    <rPh sb="6" eb="7">
      <t>ニン</t>
    </rPh>
    <phoneticPr fontId="29"/>
  </si>
  <si>
    <t>被用者
（人）</t>
    <rPh sb="0" eb="3">
      <t>ヒヨウシャ</t>
    </rPh>
    <rPh sb="5" eb="6">
      <t>ニン</t>
    </rPh>
    <phoneticPr fontId="29"/>
  </si>
  <si>
    <t>令和３年</t>
    <rPh sb="0" eb="2">
      <t>レイワ</t>
    </rPh>
    <rPh sb="3" eb="4">
      <t>ネン</t>
    </rPh>
    <phoneticPr fontId="42"/>
  </si>
  <si>
    <t>令和２年度</t>
    <rPh sb="0" eb="2">
      <t>レイワ</t>
    </rPh>
    <rPh sb="3" eb="5">
      <t>ネンド</t>
    </rPh>
    <phoneticPr fontId="44"/>
  </si>
  <si>
    <t>令和２年度</t>
    <rPh sb="0" eb="2">
      <t>レイワ</t>
    </rPh>
    <rPh sb="3" eb="5">
      <t>ネンド</t>
    </rPh>
    <phoneticPr fontId="43"/>
  </si>
  <si>
    <t>令和２年度</t>
    <rPh sb="0" eb="2">
      <t>レイワ</t>
    </rPh>
    <rPh sb="3" eb="5">
      <t>ネンド</t>
    </rPh>
    <phoneticPr fontId="45"/>
  </si>
  <si>
    <t>令和２年度</t>
    <rPh sb="0" eb="2">
      <t>レイワ</t>
    </rPh>
    <rPh sb="3" eb="5">
      <t>ネンド</t>
    </rPh>
    <phoneticPr fontId="42"/>
  </si>
  <si>
    <t>令和２年度</t>
    <rPh sb="0" eb="2">
      <t>レイワ</t>
    </rPh>
    <rPh sb="4" eb="5">
      <t>ガンネン</t>
    </rPh>
    <phoneticPr fontId="43"/>
  </si>
  <si>
    <t>令和４年</t>
    <rPh sb="0" eb="2">
      <t>レイワ</t>
    </rPh>
    <rPh sb="3" eb="4">
      <t>ネン</t>
    </rPh>
    <phoneticPr fontId="42"/>
  </si>
  <si>
    <t>（注）終了者とは特定保健指導を６か月間実施した人（平成29年度まで）</t>
    <rPh sb="1" eb="2">
      <t>チュウ</t>
    </rPh>
    <rPh sb="3" eb="6">
      <t>シュウリョウシャ</t>
    </rPh>
    <rPh sb="8" eb="10">
      <t>トクテイ</t>
    </rPh>
    <rPh sb="10" eb="12">
      <t>ホケン</t>
    </rPh>
    <rPh sb="12" eb="14">
      <t>シドウ</t>
    </rPh>
    <rPh sb="17" eb="19">
      <t>ゲツカン</t>
    </rPh>
    <rPh sb="19" eb="21">
      <t>ジッシ</t>
    </rPh>
    <rPh sb="23" eb="24">
      <t>ヒト</t>
    </rPh>
    <rPh sb="25" eb="27">
      <t>ヘイセイ</t>
    </rPh>
    <rPh sb="29" eb="31">
      <t>ネンド</t>
    </rPh>
    <phoneticPr fontId="43"/>
  </si>
  <si>
    <t>令和５年</t>
    <rPh sb="0" eb="2">
      <t>レイワ</t>
    </rPh>
    <rPh sb="3" eb="4">
      <t>ネン</t>
    </rPh>
    <phoneticPr fontId="42"/>
  </si>
  <si>
    <t>令和４年度</t>
    <rPh sb="0" eb="2">
      <t>レイワ</t>
    </rPh>
    <rPh sb="3" eb="5">
      <t>ネンド</t>
    </rPh>
    <phoneticPr fontId="44"/>
  </si>
  <si>
    <t>令和４年度</t>
    <rPh sb="0" eb="2">
      <t>レイワ</t>
    </rPh>
    <rPh sb="3" eb="5">
      <t>ネンド</t>
    </rPh>
    <phoneticPr fontId="43"/>
  </si>
  <si>
    <t>令和４年度</t>
    <rPh sb="0" eb="2">
      <t>レイワ</t>
    </rPh>
    <rPh sb="3" eb="5">
      <t>ネンド</t>
    </rPh>
    <phoneticPr fontId="45"/>
  </si>
  <si>
    <t>令和４年度</t>
    <rPh sb="0" eb="2">
      <t>レイワ</t>
    </rPh>
    <rPh sb="3" eb="5">
      <t>ネンド</t>
    </rPh>
    <phoneticPr fontId="42"/>
  </si>
  <si>
    <t>令和４年度</t>
    <rPh sb="0" eb="2">
      <t>レイワ</t>
    </rPh>
    <rPh sb="4" eb="5">
      <t>ガンネン</t>
    </rPh>
    <phoneticPr fontId="43"/>
  </si>
  <si>
    <t>受給者数</t>
  </si>
  <si>
    <t>児童数</t>
  </si>
  <si>
    <t>令和５年度</t>
    <rPh sb="0" eb="2">
      <t>レイワ</t>
    </rPh>
    <rPh sb="3" eb="5">
      <t>ネンド</t>
    </rPh>
    <phoneticPr fontId="29"/>
  </si>
  <si>
    <t>令和５年度</t>
    <rPh sb="0" eb="2">
      <t>レイワ</t>
    </rPh>
    <rPh sb="3" eb="4">
      <t>ネン</t>
    </rPh>
    <rPh sb="4" eb="5">
      <t>ド</t>
    </rPh>
    <phoneticPr fontId="29"/>
  </si>
  <si>
    <t>令和５年</t>
    <rPh sb="0" eb="2">
      <t>レイワ</t>
    </rPh>
    <rPh sb="3" eb="4">
      <t>ネン</t>
    </rPh>
    <phoneticPr fontId="29"/>
  </si>
  <si>
    <t>（注5）令和5年度から、「高齢者虐待に関すること」の集計方法を変更</t>
    <rPh sb="1" eb="2">
      <t>チュウ</t>
    </rPh>
    <rPh sb="4" eb="6">
      <t>レイワ</t>
    </rPh>
    <rPh sb="7" eb="9">
      <t>ネンド</t>
    </rPh>
    <rPh sb="13" eb="16">
      <t>コウレイシャ</t>
    </rPh>
    <rPh sb="16" eb="18">
      <t>ギャクタイ</t>
    </rPh>
    <rPh sb="19" eb="20">
      <t>カン</t>
    </rPh>
    <rPh sb="26" eb="28">
      <t>シュウケイ</t>
    </rPh>
    <rPh sb="28" eb="30">
      <t>ホウホウ</t>
    </rPh>
    <rPh sb="31" eb="33">
      <t>ヘンコウ</t>
    </rPh>
    <phoneticPr fontId="43"/>
  </si>
  <si>
    <t>令和６年度</t>
    <rPh sb="0" eb="2">
      <t>レイワ</t>
    </rPh>
    <rPh sb="3" eb="5">
      <t>ネンド</t>
    </rPh>
    <phoneticPr fontId="29"/>
  </si>
  <si>
    <t>令和６年度</t>
    <rPh sb="0" eb="2">
      <t>レイワ</t>
    </rPh>
    <rPh sb="3" eb="5">
      <t>ネンド</t>
    </rPh>
    <phoneticPr fontId="44"/>
  </si>
  <si>
    <t>令和６年度</t>
    <rPh sb="0" eb="2">
      <t>レイワ</t>
    </rPh>
    <rPh sb="3" eb="5">
      <t>ネンド</t>
    </rPh>
    <phoneticPr fontId="43"/>
  </si>
  <si>
    <t>令和６年度</t>
    <rPh sb="0" eb="2">
      <t>レイワ</t>
    </rPh>
    <rPh sb="3" eb="5">
      <t>ネンド</t>
    </rPh>
    <phoneticPr fontId="45"/>
  </si>
  <si>
    <t>令和６年度</t>
    <rPh sb="0" eb="2">
      <t>レイワ</t>
    </rPh>
    <rPh sb="3" eb="5">
      <t>ネンド</t>
    </rPh>
    <phoneticPr fontId="42"/>
  </si>
  <si>
    <t>令和６年度</t>
    <rPh sb="0" eb="2">
      <t>レイワ</t>
    </rPh>
    <rPh sb="4" eb="5">
      <t>ガンネン</t>
    </rPh>
    <phoneticPr fontId="43"/>
  </si>
  <si>
    <t>　　　　 保健事業として終了しているため項目から削除。</t>
  </si>
</sst>
</file>

<file path=xl/styles.xml><?xml version="1.0" encoding="utf-8"?>
<styleSheet xmlns="http://schemas.openxmlformats.org/spreadsheetml/2006/main" xmlns:r="http://schemas.openxmlformats.org/officeDocument/2006/relationships" xmlns:mc="http://schemas.openxmlformats.org/markup-compatibility/2006">
  <numFmts count="17">
    <numFmt numFmtId="176" formatCode="#,##0;\-#,##0;&quot;-&quot;"/>
    <numFmt numFmtId="177" formatCode="[$-411]#,##0;[Red][$-411]&quot;-&quot;#,##0"/>
    <numFmt numFmtId="178" formatCode="[$￥-411]#,##0;[Red]&quot;-&quot;[$￥-411]#,##0"/>
    <numFmt numFmtId="179" formatCode="#,##0_);[Red]\(#,##0\)"/>
    <numFmt numFmtId="180" formatCode="#,##0.00_);[Red]\(#,##0.00\)"/>
    <numFmt numFmtId="181" formatCode="0.00_ "/>
    <numFmt numFmtId="182" formatCode="#,##0_ ;[Red]\-#,##0\ "/>
    <numFmt numFmtId="183" formatCode="0.0%"/>
    <numFmt numFmtId="184" formatCode="0.0_);[Red]\(0.0\)"/>
    <numFmt numFmtId="185" formatCode="0.00_);[Red]\(0.00\)"/>
    <numFmt numFmtId="186" formatCode="#,##0.00_ "/>
    <numFmt numFmtId="187" formatCode="#,##0.00;&quot;▲ &quot;#,##0.00"/>
    <numFmt numFmtId="188" formatCode="#,##0;&quot;▲ &quot;#,##0"/>
    <numFmt numFmtId="189" formatCode="0_);[Red]\(0\)"/>
    <numFmt numFmtId="190" formatCode="0.0_ "/>
    <numFmt numFmtId="191" formatCode="0.0"/>
    <numFmt numFmtId="192" formatCode="#,##0_ "/>
  </numFmts>
  <fonts count="47">
    <font>
      <sz val="11"/>
      <color theme="1"/>
      <name val="ＭＳ Ｐゴシック"/>
      <family val="3"/>
      <scheme val="minor"/>
    </font>
    <font>
      <sz val="10"/>
      <color indexed="8"/>
      <name val="Arial"/>
      <family val="2"/>
    </font>
    <font>
      <sz val="9"/>
      <color auto="1"/>
      <name val="Times New Roman"/>
      <family val="1"/>
    </font>
    <font>
      <sz val="11"/>
      <color indexed="8"/>
      <name val="ＭＳ Ｐゴシック"/>
      <family val="3"/>
    </font>
    <font>
      <sz val="11"/>
      <color indexed="9"/>
      <name val="ＭＳ Ｐゴシック"/>
      <family val="3"/>
    </font>
    <font>
      <sz val="11"/>
      <color indexed="16"/>
      <name val="ＭＳ Ｐゴシック"/>
      <family val="3"/>
    </font>
    <font>
      <b/>
      <sz val="11"/>
      <color indexed="53"/>
      <name val="ＭＳ Ｐゴシック"/>
      <family val="3"/>
    </font>
    <font>
      <b/>
      <sz val="11"/>
      <color indexed="9"/>
      <name val="ＭＳ Ｐゴシック"/>
      <family val="3"/>
    </font>
    <font>
      <i/>
      <sz val="11"/>
      <color indexed="23"/>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sz val="11"/>
      <color indexed="62"/>
      <name val="ＭＳ Ｐゴシック"/>
      <family val="3"/>
    </font>
    <font>
      <sz val="11"/>
      <color indexed="53"/>
      <name val="ＭＳ Ｐゴシック"/>
      <family val="3"/>
    </font>
    <font>
      <sz val="11"/>
      <color indexed="19"/>
      <name val="ＭＳ Ｐゴシック"/>
      <family val="3"/>
    </font>
    <font>
      <b/>
      <sz val="11"/>
      <color indexed="63"/>
      <name val="ＭＳ Ｐゴシック"/>
      <family val="3"/>
    </font>
    <font>
      <b/>
      <sz val="18"/>
      <color indexed="56"/>
      <name val="ＭＳ Ｐゴシック"/>
      <family val="3"/>
    </font>
    <font>
      <b/>
      <sz val="11"/>
      <color indexed="8"/>
      <name val="ＭＳ Ｐゴシック"/>
      <family val="3"/>
    </font>
    <font>
      <sz val="11"/>
      <color indexed="10"/>
      <name val="ＭＳ Ｐゴシック"/>
      <family val="3"/>
    </font>
    <font>
      <b/>
      <sz val="12"/>
      <color auto="1"/>
      <name val="Arial"/>
      <family val="2"/>
    </font>
    <font>
      <b/>
      <i/>
      <sz val="16"/>
      <color indexed="8"/>
      <name val="Arial"/>
      <family val="2"/>
    </font>
    <font>
      <sz val="10"/>
      <color auto="1"/>
      <name val="Arial"/>
      <family val="2"/>
    </font>
    <font>
      <b/>
      <i/>
      <u/>
      <sz val="11"/>
      <color indexed="8"/>
      <name val="Arial"/>
      <family val="2"/>
    </font>
    <font>
      <sz val="8"/>
      <color indexed="16"/>
      <name val="Century Schoolbook"/>
      <family val="1"/>
    </font>
    <font>
      <b/>
      <i/>
      <sz val="10"/>
      <color auto="1"/>
      <name val="Times New Roman"/>
      <family val="1"/>
    </font>
    <font>
      <b/>
      <sz val="9"/>
      <color auto="1"/>
      <name val="Times New Roman"/>
      <family val="1"/>
    </font>
    <font>
      <sz val="11"/>
      <color auto="1"/>
      <name val="ＭＳ Ｐゴシック"/>
      <family val="3"/>
    </font>
    <font>
      <sz val="14"/>
      <color auto="1"/>
      <name val="ＭＳ 明朝"/>
      <family val="1"/>
    </font>
    <font>
      <sz val="6"/>
      <color auto="1"/>
      <name val="ＭＳ Ｐゴシック"/>
      <family val="3"/>
    </font>
    <font>
      <sz val="12"/>
      <color auto="1"/>
      <name val="ＭＳ ゴシック"/>
      <family val="3"/>
    </font>
    <font>
      <sz val="14"/>
      <color auto="1"/>
      <name val="ＭＳ ゴシック"/>
      <family val="3"/>
    </font>
    <font>
      <sz val="11"/>
      <color auto="1"/>
      <name val="ＭＳ ゴシック"/>
      <family val="3"/>
    </font>
    <font>
      <sz val="16"/>
      <color auto="1"/>
      <name val="ＭＳ ゴシック"/>
      <family val="3"/>
    </font>
    <font>
      <sz val="11"/>
      <color theme="1"/>
      <name val="游ゴシック"/>
    </font>
    <font>
      <sz val="11"/>
      <color theme="1"/>
      <name val="ＭＳ ゴシック"/>
      <family val="3"/>
    </font>
    <font>
      <sz val="11"/>
      <color auto="1"/>
      <name val="ＭＳ 明朝"/>
      <family val="1"/>
    </font>
    <font>
      <sz val="11"/>
      <color indexed="8"/>
      <name val="ＭＳ ゴシック"/>
      <family val="3"/>
    </font>
    <font>
      <sz val="11"/>
      <color rgb="FFFF0000"/>
      <name val="ＭＳ ゴシック"/>
      <family val="3"/>
    </font>
    <font>
      <sz val="16.5"/>
      <color auto="1"/>
      <name val="ＭＳ ゴシック"/>
      <family val="3"/>
    </font>
    <font>
      <sz val="11"/>
      <color rgb="FFC00000"/>
      <name val="ＭＳ ゴシック"/>
      <family val="3"/>
    </font>
    <font>
      <sz val="20"/>
      <color auto="1"/>
      <name val="ＭＳ ゴシック"/>
      <family val="3"/>
    </font>
    <font>
      <sz val="7"/>
      <color auto="1"/>
      <name val="ＭＳ Ｐ明朝"/>
      <family val="1"/>
    </font>
    <font>
      <sz val="7"/>
      <color auto="1"/>
      <name val="ＭＳ 明朝"/>
      <family val="1"/>
    </font>
    <font>
      <sz val="12"/>
      <color auto="1"/>
      <name val="ＭＳ 明朝"/>
      <family val="1"/>
    </font>
    <font>
      <sz val="14"/>
      <color auto="1"/>
      <name val="Century"/>
      <family val="1"/>
    </font>
    <font>
      <sz val="11"/>
      <color auto="1"/>
      <name val="ＭＳ 明朝"/>
      <family val="1"/>
    </font>
  </fonts>
  <fills count="35">
    <fill>
      <patternFill patternType="none"/>
    </fill>
    <fill>
      <patternFill patternType="gray125"/>
    </fill>
    <fill>
      <patternFill patternType="solid">
        <fgColor indexed="41"/>
        <bgColor indexed="27"/>
      </patternFill>
    </fill>
    <fill>
      <patternFill patternType="solid">
        <fgColor indexed="38"/>
        <bgColor indexed="21"/>
      </patternFill>
    </fill>
    <fill>
      <patternFill patternType="solid">
        <fgColor indexed="11"/>
        <bgColor indexed="30"/>
      </patternFill>
    </fill>
    <fill>
      <patternFill patternType="solid">
        <fgColor indexed="21"/>
        <bgColor indexed="41"/>
      </patternFill>
    </fill>
    <fill>
      <patternFill patternType="solid">
        <fgColor indexed="27"/>
        <bgColor indexed="41"/>
      </patternFill>
    </fill>
    <fill>
      <patternFill patternType="solid">
        <fgColor indexed="14"/>
        <bgColor indexed="11"/>
      </patternFill>
    </fill>
    <fill>
      <patternFill patternType="solid">
        <fgColor indexed="31"/>
        <bgColor indexed="15"/>
      </patternFill>
    </fill>
    <fill>
      <patternFill patternType="solid">
        <fgColor indexed="61"/>
        <bgColor indexed="51"/>
      </patternFill>
    </fill>
    <fill>
      <patternFill patternType="solid">
        <fgColor indexed="35"/>
        <bgColor indexed="42"/>
      </patternFill>
    </fill>
    <fill>
      <patternFill patternType="solid">
        <fgColor indexed="22"/>
        <bgColor indexed="31"/>
      </patternFill>
    </fill>
    <fill>
      <patternFill patternType="solid">
        <fgColor indexed="15"/>
        <bgColor indexed="31"/>
      </patternFill>
    </fill>
    <fill>
      <patternFill patternType="solid">
        <fgColor indexed="13"/>
        <bgColor indexed="47"/>
      </patternFill>
    </fill>
    <fill>
      <patternFill patternType="solid">
        <fgColor indexed="24"/>
        <bgColor indexed="40"/>
      </patternFill>
    </fill>
    <fill>
      <patternFill patternType="solid">
        <fgColor indexed="45"/>
        <bgColor indexed="46"/>
      </patternFill>
    </fill>
    <fill>
      <patternFill patternType="solid">
        <fgColor indexed="34"/>
        <bgColor indexed="35"/>
      </patternFill>
    </fill>
    <fill>
      <patternFill patternType="solid">
        <fgColor indexed="46"/>
        <bgColor indexed="55"/>
      </patternFill>
    </fill>
    <fill>
      <patternFill patternType="solid">
        <fgColor indexed="44"/>
        <bgColor indexed="40"/>
      </patternFill>
    </fill>
    <fill>
      <patternFill patternType="solid">
        <fgColor indexed="51"/>
        <bgColor indexed="47"/>
      </patternFill>
    </fill>
    <fill>
      <patternFill patternType="solid">
        <fgColor indexed="48"/>
        <bgColor indexed="49"/>
      </patternFill>
    </fill>
    <fill>
      <patternFill patternType="solid">
        <fgColor indexed="25"/>
        <bgColor indexed="19"/>
      </patternFill>
    </fill>
    <fill>
      <patternFill patternType="solid">
        <fgColor indexed="50"/>
        <bgColor indexed="55"/>
      </patternFill>
    </fill>
    <fill>
      <patternFill patternType="solid">
        <fgColor indexed="54"/>
        <bgColor indexed="23"/>
      </patternFill>
    </fill>
    <fill>
      <patternFill patternType="solid">
        <fgColor indexed="49"/>
        <bgColor indexed="48"/>
      </patternFill>
    </fill>
    <fill>
      <patternFill patternType="solid">
        <fgColor indexed="29"/>
        <bgColor indexed="52"/>
      </patternFill>
    </fill>
    <fill>
      <patternFill patternType="solid">
        <fgColor indexed="60"/>
        <bgColor indexed="13"/>
      </patternFill>
    </fill>
    <fill>
      <patternFill patternType="solid">
        <fgColor indexed="30"/>
        <bgColor indexed="11"/>
      </patternFill>
    </fill>
    <fill>
      <patternFill patternType="solid">
        <fgColor indexed="55"/>
        <bgColor indexed="57"/>
      </patternFill>
    </fill>
    <fill>
      <patternFill patternType="solid">
        <fgColor indexed="42"/>
        <bgColor indexed="35"/>
      </patternFill>
    </fill>
    <fill>
      <patternFill patternType="solid">
        <fgColor indexed="47"/>
        <bgColor indexed="51"/>
      </patternFill>
    </fill>
    <fill>
      <patternFill patternType="solid">
        <fgColor indexed="43"/>
        <bgColor indexed="13"/>
      </patternFill>
    </fill>
    <fill>
      <patternFill patternType="solid">
        <fgColor indexed="26"/>
        <bgColor indexed="11"/>
      </patternFill>
    </fill>
    <fill>
      <patternFill patternType="solid">
        <fgColor theme="0" tint="-0.25"/>
        <bgColor indexed="64"/>
      </patternFill>
    </fill>
    <fill>
      <patternFill patternType="solid">
        <fgColor theme="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40"/>
      </bottom>
      <diagonal/>
    </border>
    <border>
      <left/>
      <right/>
      <top/>
      <bottom style="medium">
        <color indexed="24"/>
      </bottom>
      <diagonal/>
    </border>
    <border>
      <left/>
      <right/>
      <top/>
      <bottom style="double">
        <color indexed="52"/>
      </bottom>
      <diagonal/>
    </border>
    <border>
      <left style="thin">
        <color indexed="57"/>
      </left>
      <right style="thin">
        <color indexed="57"/>
      </right>
      <top style="thin">
        <color indexed="57"/>
      </top>
      <bottom style="thin">
        <color indexed="57"/>
      </bottom>
      <diagonal/>
    </border>
    <border>
      <left style="thin">
        <color indexed="63"/>
      </left>
      <right style="thin">
        <color indexed="63"/>
      </right>
      <top style="thin">
        <color indexed="63"/>
      </top>
      <bottom style="thin">
        <color indexed="63"/>
      </bottom>
      <diagonal/>
    </border>
    <border>
      <left/>
      <right/>
      <top style="thin">
        <color indexed="48"/>
      </top>
      <bottom style="double">
        <color indexed="48"/>
      </bottom>
      <diagonal/>
    </border>
    <border>
      <left/>
      <right/>
      <top style="medium">
        <color indexed="64"/>
      </top>
      <bottom style="medium">
        <color indexed="64"/>
      </bottom>
      <diagonal/>
    </border>
    <border>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65">
    <xf numFmtId="0" fontId="0" fillId="0" borderId="0"/>
    <xf numFmtId="176" fontId="1" fillId="0" borderId="0" applyFill="0" applyBorder="0" applyAlignment="0"/>
    <xf numFmtId="0" fontId="2" fillId="0" borderId="0">
      <alignment horizontal="left"/>
    </xf>
    <xf numFmtId="0" fontId="3" fillId="2" borderId="0">
      <alignment vertical="center"/>
    </xf>
    <xf numFmtId="0" fontId="3" fillId="3" borderId="0">
      <alignment vertical="center"/>
    </xf>
    <xf numFmtId="0" fontId="3" fillId="4" borderId="0">
      <alignment vertical="center"/>
    </xf>
    <xf numFmtId="0" fontId="3" fillId="5" borderId="0">
      <alignment vertical="center"/>
    </xf>
    <xf numFmtId="0" fontId="3" fillId="6" borderId="0">
      <alignment vertical="center"/>
    </xf>
    <xf numFmtId="0" fontId="3" fillId="7" borderId="0">
      <alignment vertical="center"/>
    </xf>
    <xf numFmtId="0" fontId="3" fillId="8" borderId="0">
      <alignment vertical="center"/>
    </xf>
    <xf numFmtId="0" fontId="3" fillId="9" borderId="0">
      <alignment vertical="center"/>
    </xf>
    <xf numFmtId="0" fontId="3" fillId="10" borderId="0">
      <alignment vertical="center"/>
    </xf>
    <xf numFmtId="0" fontId="3" fillId="11" borderId="0">
      <alignment vertical="center"/>
    </xf>
    <xf numFmtId="0" fontId="3" fillId="12" borderId="0">
      <alignment vertical="center"/>
    </xf>
    <xf numFmtId="0" fontId="3" fillId="13" borderId="0">
      <alignment vertical="center"/>
    </xf>
    <xf numFmtId="0" fontId="4" fillId="14" borderId="0">
      <alignment vertical="center"/>
    </xf>
    <xf numFmtId="0" fontId="4" fillId="15" borderId="0">
      <alignment vertical="center"/>
    </xf>
    <xf numFmtId="0" fontId="4" fillId="16" borderId="0">
      <alignment vertical="center"/>
    </xf>
    <xf numFmtId="0" fontId="4" fillId="17" borderId="0">
      <alignment vertical="center"/>
    </xf>
    <xf numFmtId="0" fontId="4" fillId="18" borderId="0">
      <alignment vertical="center"/>
    </xf>
    <xf numFmtId="0" fontId="4" fillId="19" borderId="0">
      <alignment vertical="center"/>
    </xf>
    <xf numFmtId="0" fontId="4" fillId="20" borderId="0">
      <alignment vertical="center"/>
    </xf>
    <xf numFmtId="0" fontId="4" fillId="21" borderId="0">
      <alignment vertical="center"/>
    </xf>
    <xf numFmtId="0" fontId="4" fillId="22" borderId="0">
      <alignment vertical="center"/>
    </xf>
    <xf numFmtId="0" fontId="4" fillId="23" borderId="0">
      <alignment vertical="center"/>
    </xf>
    <xf numFmtId="0" fontId="4" fillId="24" borderId="0">
      <alignment vertical="center"/>
    </xf>
    <xf numFmtId="0" fontId="4" fillId="25" borderId="0">
      <alignment vertical="center"/>
    </xf>
    <xf numFmtId="0" fontId="5" fillId="26" borderId="0">
      <alignment vertical="center"/>
    </xf>
    <xf numFmtId="0" fontId="6" fillId="27" borderId="1">
      <alignment vertical="center"/>
    </xf>
    <xf numFmtId="0" fontId="7" fillId="28" borderId="2">
      <alignment vertical="center"/>
    </xf>
    <xf numFmtId="177" fontId="3" fillId="0" borderId="0"/>
    <xf numFmtId="0" fontId="8" fillId="0" borderId="0">
      <alignment vertical="center"/>
    </xf>
    <xf numFmtId="0" fontId="9" fillId="29" borderId="0">
      <alignment vertical="center"/>
    </xf>
    <xf numFmtId="0" fontId="10" fillId="0" borderId="3">
      <alignment vertical="center"/>
    </xf>
    <xf numFmtId="0" fontId="11" fillId="0" borderId="4">
      <alignment vertical="center"/>
    </xf>
    <xf numFmtId="0" fontId="12" fillId="0" borderId="5">
      <alignment vertical="center"/>
    </xf>
    <xf numFmtId="0" fontId="12" fillId="0" borderId="0">
      <alignment vertical="center"/>
    </xf>
    <xf numFmtId="0" fontId="13" fillId="30" borderId="1">
      <alignment vertical="center"/>
    </xf>
    <xf numFmtId="0" fontId="14" fillId="0" borderId="6">
      <alignment vertical="center"/>
    </xf>
    <xf numFmtId="0" fontId="15" fillId="31" borderId="0">
      <alignment vertical="center"/>
    </xf>
    <xf numFmtId="0" fontId="3" fillId="0" borderId="0">
      <alignment vertical="center"/>
    </xf>
    <xf numFmtId="0" fontId="3" fillId="32" borderId="7">
      <alignment vertical="center"/>
    </xf>
    <xf numFmtId="0" fontId="16" fillId="27" borderId="8">
      <alignment vertical="center"/>
    </xf>
    <xf numFmtId="0" fontId="17" fillId="0" borderId="0">
      <alignment vertical="center"/>
    </xf>
    <xf numFmtId="0" fontId="18" fillId="0" borderId="9">
      <alignment vertical="center"/>
    </xf>
    <xf numFmtId="0" fontId="19" fillId="0" borderId="0">
      <alignment vertical="center"/>
    </xf>
    <xf numFmtId="0" fontId="20" fillId="0" borderId="10" applyNumberFormat="0" applyAlignment="0" applyProtection="0">
      <alignment horizontal="left" vertical="center"/>
    </xf>
    <xf numFmtId="0" fontId="20" fillId="0" borderId="11">
      <alignment horizontal="left" vertical="center"/>
    </xf>
    <xf numFmtId="0" fontId="21" fillId="0" borderId="0">
      <alignment horizontal="center" vertical="center"/>
    </xf>
    <xf numFmtId="0" fontId="21" fillId="0" borderId="0">
      <alignment horizontal="center" vertical="center" textRotation="90"/>
    </xf>
    <xf numFmtId="0" fontId="22" fillId="0" borderId="0"/>
    <xf numFmtId="4" fontId="2" fillId="0" borderId="0">
      <alignment horizontal="right"/>
    </xf>
    <xf numFmtId="0" fontId="23" fillId="0" borderId="0">
      <alignment vertical="center"/>
    </xf>
    <xf numFmtId="178" fontId="23" fillId="0" borderId="0">
      <alignment vertical="center"/>
    </xf>
    <xf numFmtId="4" fontId="24" fillId="0" borderId="0">
      <alignment horizontal="right"/>
    </xf>
    <xf numFmtId="0" fontId="25" fillId="0" borderId="0">
      <alignment horizontal="left"/>
    </xf>
    <xf numFmtId="0" fontId="26" fillId="0" borderId="0">
      <alignment horizontal="center"/>
    </xf>
    <xf numFmtId="9" fontId="27" fillId="0" borderId="0" applyFont="0" applyFill="0" applyBorder="0" applyAlignment="0" applyProtection="0"/>
    <xf numFmtId="9" fontId="27" fillId="0" borderId="0" applyFont="0" applyFill="0" applyBorder="0" applyAlignment="0" applyProtection="0"/>
    <xf numFmtId="38" fontId="27" fillId="0" borderId="0" applyFont="0" applyFill="0" applyBorder="0" applyAlignment="0" applyProtection="0"/>
    <xf numFmtId="38" fontId="27" fillId="0" borderId="0" applyFont="0" applyFill="0" applyBorder="0" applyAlignment="0" applyProtection="0"/>
    <xf numFmtId="0" fontId="28" fillId="0" borderId="0"/>
    <xf numFmtId="0" fontId="28" fillId="0" borderId="0"/>
    <xf numFmtId="0" fontId="27" fillId="0" borderId="0"/>
    <xf numFmtId="38" fontId="34" fillId="0" borderId="0" applyFont="0" applyFill="0" applyBorder="0" applyAlignment="0" applyProtection="0">
      <alignment vertical="center"/>
    </xf>
  </cellStyleXfs>
  <cellXfs count="151">
    <xf numFmtId="0" fontId="0" fillId="0" borderId="0" xfId="0"/>
    <xf numFmtId="0" fontId="30" fillId="0" borderId="0" xfId="61" applyFont="1" applyAlignment="1">
      <alignment vertical="center"/>
    </xf>
    <xf numFmtId="0" fontId="30" fillId="0" borderId="0" xfId="61" applyFont="1" applyAlignment="1">
      <alignment horizontal="center" vertical="center"/>
    </xf>
    <xf numFmtId="0" fontId="31" fillId="0" borderId="0" xfId="61" applyFont="1"/>
    <xf numFmtId="0" fontId="32" fillId="0" borderId="0" xfId="61" applyFont="1" applyAlignment="1">
      <alignment vertical="center"/>
    </xf>
    <xf numFmtId="0" fontId="33" fillId="0" borderId="0" xfId="61" applyFont="1" applyAlignment="1">
      <alignment vertical="center"/>
    </xf>
    <xf numFmtId="0" fontId="32" fillId="0" borderId="0" xfId="61" applyFont="1" applyAlignment="1">
      <alignment horizontal="center" vertical="center"/>
    </xf>
    <xf numFmtId="0" fontId="32" fillId="0" borderId="12" xfId="61" applyFont="1" applyFill="1" applyBorder="1" applyAlignment="1">
      <alignment vertical="center" wrapText="1"/>
    </xf>
    <xf numFmtId="0" fontId="32" fillId="0" borderId="13" xfId="61" applyFont="1" applyFill="1" applyBorder="1" applyAlignment="1">
      <alignment horizontal="center" vertical="center"/>
    </xf>
    <xf numFmtId="0" fontId="32" fillId="0" borderId="0" xfId="61" applyFont="1" applyFill="1" applyBorder="1" applyAlignment="1">
      <alignment horizontal="center" vertical="center"/>
    </xf>
    <xf numFmtId="0" fontId="32" fillId="0" borderId="13" xfId="61" applyFont="1" applyFill="1" applyBorder="1" applyAlignment="1">
      <alignment horizontal="center" vertical="center" wrapText="1"/>
    </xf>
    <xf numFmtId="179" fontId="32" fillId="0" borderId="13" xfId="59" applyNumberFormat="1" applyFont="1" applyFill="1" applyBorder="1" applyAlignment="1">
      <alignment vertical="center" wrapText="1"/>
    </xf>
    <xf numFmtId="0" fontId="32" fillId="0" borderId="0" xfId="61" applyFont="1" applyBorder="1" applyAlignment="1">
      <alignment vertical="center"/>
    </xf>
    <xf numFmtId="49" fontId="32" fillId="0" borderId="0" xfId="61" applyNumberFormat="1" applyFont="1" applyBorder="1" applyAlignment="1">
      <alignment horizontal="center" vertical="center"/>
    </xf>
    <xf numFmtId="0" fontId="31" fillId="0" borderId="0" xfId="61" applyFont="1" applyAlignment="1">
      <alignment vertical="center"/>
    </xf>
    <xf numFmtId="38" fontId="32" fillId="0" borderId="0" xfId="59" applyFont="1" applyBorder="1" applyAlignment="1">
      <alignment vertical="center"/>
    </xf>
    <xf numFmtId="0" fontId="32" fillId="0" borderId="0" xfId="61" applyFont="1" applyAlignment="1">
      <alignment horizontal="right" vertical="center"/>
    </xf>
    <xf numFmtId="180" fontId="32" fillId="0" borderId="13" xfId="61" applyNumberFormat="1" applyFont="1" applyFill="1" applyBorder="1" applyAlignment="1">
      <alignment vertical="center" wrapText="1"/>
    </xf>
    <xf numFmtId="181" fontId="32" fillId="0" borderId="13" xfId="64" applyNumberFormat="1" applyFont="1" applyFill="1" applyBorder="1" applyAlignment="1">
      <alignment vertical="center" wrapText="1"/>
    </xf>
    <xf numFmtId="38" fontId="32" fillId="0" borderId="0" xfId="59" applyFont="1" applyAlignment="1">
      <alignment vertical="center"/>
    </xf>
    <xf numFmtId="2" fontId="32" fillId="0" borderId="0" xfId="61" applyNumberFormat="1" applyFont="1" applyFill="1" applyBorder="1" applyAlignment="1">
      <alignment vertical="center"/>
    </xf>
    <xf numFmtId="2" fontId="32" fillId="0" borderId="0" xfId="61" applyNumberFormat="1" applyFont="1" applyFill="1" applyAlignment="1">
      <alignment vertical="center"/>
    </xf>
    <xf numFmtId="0" fontId="32" fillId="0" borderId="0" xfId="61" applyFont="1"/>
    <xf numFmtId="38" fontId="32" fillId="0" borderId="13" xfId="59" applyFont="1" applyBorder="1" applyAlignment="1">
      <alignment horizontal="center" vertical="center"/>
    </xf>
    <xf numFmtId="38" fontId="32" fillId="0" borderId="0" xfId="59" applyFont="1" applyFill="1" applyBorder="1" applyAlignment="1">
      <alignment horizontal="center" vertical="center"/>
    </xf>
    <xf numFmtId="182" fontId="32" fillId="0" borderId="13" xfId="59" applyNumberFormat="1" applyFont="1" applyBorder="1" applyAlignment="1">
      <alignment vertical="center" wrapText="1"/>
    </xf>
    <xf numFmtId="183" fontId="32" fillId="0" borderId="13" xfId="61" applyNumberFormat="1" applyFont="1" applyFill="1" applyBorder="1" applyAlignment="1">
      <alignment vertical="center"/>
    </xf>
    <xf numFmtId="183" fontId="32" fillId="0" borderId="0" xfId="59" applyNumberFormat="1" applyFont="1" applyFill="1" applyBorder="1" applyAlignment="1">
      <alignment vertical="center"/>
    </xf>
    <xf numFmtId="38" fontId="32" fillId="0" borderId="0" xfId="59" applyFont="1" applyFill="1" applyBorder="1" applyAlignment="1">
      <alignment horizontal="right" vertical="center"/>
    </xf>
    <xf numFmtId="38" fontId="32" fillId="0" borderId="0" xfId="59" applyFont="1" applyFill="1" applyAlignment="1">
      <alignment horizontal="right" vertical="center"/>
    </xf>
    <xf numFmtId="0" fontId="28" fillId="0" borderId="0" xfId="61" applyAlignment="1">
      <alignment vertical="center"/>
    </xf>
    <xf numFmtId="0" fontId="33" fillId="0" borderId="0" xfId="61" applyFont="1" applyFill="1" applyAlignment="1" applyProtection="1">
      <alignment horizontal="left" vertical="center"/>
    </xf>
    <xf numFmtId="0" fontId="32" fillId="0" borderId="12" xfId="61" applyFont="1" applyBorder="1" applyAlignment="1">
      <alignment vertical="center"/>
    </xf>
    <xf numFmtId="182" fontId="35" fillId="0" borderId="13" xfId="59" applyNumberFormat="1" applyFont="1" applyFill="1" applyBorder="1" applyAlignment="1">
      <alignment vertical="center" wrapText="1"/>
    </xf>
    <xf numFmtId="0" fontId="28" fillId="0" borderId="0" xfId="61"/>
    <xf numFmtId="0" fontId="33" fillId="0" borderId="0" xfId="61" applyFont="1" applyAlignment="1" applyProtection="1">
      <alignment vertical="center"/>
    </xf>
    <xf numFmtId="179" fontId="32" fillId="0" borderId="0" xfId="61" applyNumberFormat="1" applyFont="1" applyFill="1" applyBorder="1" applyAlignment="1">
      <alignment vertical="center" wrapText="1"/>
    </xf>
    <xf numFmtId="0" fontId="32" fillId="0" borderId="0" xfId="61" applyFont="1" applyFill="1" applyBorder="1" applyAlignment="1" applyProtection="1">
      <alignment horizontal="right" vertical="center"/>
    </xf>
    <xf numFmtId="0" fontId="32" fillId="0" borderId="0" xfId="61" applyFont="1" applyFill="1" applyAlignment="1" applyProtection="1">
      <alignment vertical="center"/>
    </xf>
    <xf numFmtId="0" fontId="32" fillId="0" borderId="13" xfId="61" applyFont="1" applyFill="1" applyBorder="1" applyAlignment="1" applyProtection="1">
      <alignment horizontal="center" vertical="center"/>
    </xf>
    <xf numFmtId="0" fontId="32" fillId="0" borderId="13" xfId="61" applyFont="1" applyFill="1" applyBorder="1" applyAlignment="1" applyProtection="1">
      <alignment horizontal="center" vertical="center" wrapText="1"/>
    </xf>
    <xf numFmtId="179" fontId="32" fillId="0" borderId="13" xfId="59" applyNumberFormat="1" applyFont="1" applyFill="1" applyBorder="1" applyAlignment="1" applyProtection="1">
      <alignment vertical="center" wrapText="1"/>
    </xf>
    <xf numFmtId="0" fontId="31" fillId="0" borderId="0" xfId="61" applyFont="1" applyFill="1" applyBorder="1"/>
    <xf numFmtId="0" fontId="32" fillId="0" borderId="0" xfId="61" applyFont="1" applyFill="1" applyBorder="1" applyAlignment="1">
      <alignment horizontal="right" vertical="center"/>
    </xf>
    <xf numFmtId="0" fontId="32" fillId="0" borderId="0" xfId="61" applyFont="1" applyFill="1" applyAlignment="1">
      <alignment vertical="top" wrapText="1"/>
    </xf>
    <xf numFmtId="0" fontId="32" fillId="0" borderId="0" xfId="61" applyFont="1" applyFill="1" applyAlignment="1">
      <alignment vertical="center" wrapText="1"/>
    </xf>
    <xf numFmtId="0" fontId="30" fillId="0" borderId="0" xfId="61" applyFont="1" applyFill="1" applyAlignment="1">
      <alignment horizontal="right"/>
    </xf>
    <xf numFmtId="0" fontId="32" fillId="0" borderId="0" xfId="61" applyFont="1" applyFill="1" applyAlignment="1">
      <alignment horizontal="right"/>
    </xf>
    <xf numFmtId="38" fontId="32" fillId="0" borderId="0" xfId="59" applyFont="1" applyFill="1" applyAlignment="1">
      <alignment horizontal="center" vertical="center"/>
    </xf>
    <xf numFmtId="0" fontId="32" fillId="0" borderId="0" xfId="61" applyFont="1" applyBorder="1" applyAlignment="1">
      <alignment horizontal="center" vertical="center" wrapText="1"/>
    </xf>
    <xf numFmtId="0" fontId="28" fillId="0" borderId="0" xfId="61" applyAlignment="1">
      <alignment wrapText="1"/>
    </xf>
    <xf numFmtId="0" fontId="36" fillId="0" borderId="0" xfId="61" applyFont="1" applyAlignment="1"/>
    <xf numFmtId="179" fontId="32" fillId="0" borderId="13" xfId="61" applyNumberFormat="1" applyFont="1" applyBorder="1" applyAlignment="1">
      <alignment horizontal="right" vertical="center" wrapText="1"/>
    </xf>
    <xf numFmtId="0" fontId="37" fillId="0" borderId="13" xfId="61" applyFont="1" applyFill="1" applyBorder="1" applyAlignment="1">
      <alignment horizontal="center" vertical="center" wrapText="1"/>
    </xf>
    <xf numFmtId="179" fontId="28" fillId="0" borderId="0" xfId="61" applyNumberFormat="1" applyAlignment="1">
      <alignment wrapText="1"/>
    </xf>
    <xf numFmtId="179" fontId="32" fillId="0" borderId="0" xfId="61" applyNumberFormat="1" applyFont="1" applyFill="1"/>
    <xf numFmtId="179" fontId="31" fillId="0" borderId="0" xfId="61" applyNumberFormat="1" applyFont="1" applyFill="1"/>
    <xf numFmtId="0" fontId="36" fillId="0" borderId="0" xfId="61" applyFont="1" applyAlignment="1">
      <alignment vertical="center"/>
    </xf>
    <xf numFmtId="0" fontId="32" fillId="0" borderId="13" xfId="61" applyFont="1" applyBorder="1" applyAlignment="1">
      <alignment vertical="center" textRotation="255"/>
    </xf>
    <xf numFmtId="0" fontId="32" fillId="0" borderId="13" xfId="61" applyFont="1" applyBorder="1" applyAlignment="1">
      <alignment vertical="center"/>
    </xf>
    <xf numFmtId="182" fontId="32" fillId="0" borderId="13" xfId="59" applyNumberFormat="1" applyFont="1" applyBorder="1" applyAlignment="1">
      <alignment vertical="center"/>
    </xf>
    <xf numFmtId="0" fontId="32" fillId="0" borderId="13" xfId="61" applyFont="1" applyBorder="1" applyAlignment="1">
      <alignment vertical="center" textRotation="255" wrapText="1"/>
    </xf>
    <xf numFmtId="182" fontId="38" fillId="33" borderId="13" xfId="59" applyNumberFormat="1" applyFont="1" applyFill="1" applyBorder="1" applyAlignment="1">
      <alignment horizontal="right" vertical="center"/>
    </xf>
    <xf numFmtId="0" fontId="32" fillId="0" borderId="12" xfId="62" applyFont="1" applyFill="1" applyBorder="1" applyAlignment="1" applyProtection="1">
      <alignment vertical="center" wrapText="1"/>
    </xf>
    <xf numFmtId="184" fontId="32" fillId="0" borderId="13" xfId="62" applyNumberFormat="1" applyFont="1" applyFill="1" applyBorder="1" applyAlignment="1">
      <alignment horizontal="center" vertical="center" wrapText="1"/>
    </xf>
    <xf numFmtId="0" fontId="32" fillId="0" borderId="0" xfId="62" applyFont="1" applyFill="1" applyBorder="1" applyAlignment="1" applyProtection="1">
      <alignment horizontal="center" vertical="center"/>
    </xf>
    <xf numFmtId="179" fontId="32" fillId="0" borderId="0" xfId="62" applyNumberFormat="1" applyFont="1" applyFill="1" applyBorder="1" applyAlignment="1" applyProtection="1">
      <alignment vertical="center"/>
    </xf>
    <xf numFmtId="37" fontId="32" fillId="0" borderId="0" xfId="62" applyNumberFormat="1" applyFont="1" applyFill="1" applyBorder="1" applyAlignment="1" applyProtection="1">
      <alignment vertical="center"/>
    </xf>
    <xf numFmtId="0" fontId="32" fillId="0" borderId="0" xfId="62" applyFont="1" applyFill="1" applyAlignment="1" applyProtection="1">
      <alignment horizontal="left" vertical="center"/>
    </xf>
    <xf numFmtId="185" fontId="32" fillId="0" borderId="13" xfId="62" quotePrefix="1" applyNumberFormat="1" applyFont="1" applyFill="1" applyBorder="1" applyAlignment="1">
      <alignment vertical="center" wrapText="1"/>
    </xf>
    <xf numFmtId="185" fontId="32" fillId="0" borderId="13" xfId="62" applyNumberFormat="1" applyFont="1" applyFill="1" applyBorder="1" applyAlignment="1">
      <alignment vertical="center" wrapText="1"/>
    </xf>
    <xf numFmtId="0" fontId="32" fillId="0" borderId="0" xfId="62" applyFont="1" applyFill="1" applyBorder="1"/>
    <xf numFmtId="0" fontId="32" fillId="0" borderId="13" xfId="62" applyFont="1" applyFill="1" applyBorder="1" applyAlignment="1" applyProtection="1">
      <alignment horizontal="centerContinuous" vertical="center"/>
    </xf>
    <xf numFmtId="0" fontId="32" fillId="0" borderId="13" xfId="62" applyFont="1" applyFill="1" applyBorder="1" applyAlignment="1">
      <alignment horizontal="centerContinuous" vertical="center"/>
    </xf>
    <xf numFmtId="179" fontId="31" fillId="0" borderId="0" xfId="62" applyNumberFormat="1" applyFont="1" applyFill="1" applyAlignment="1">
      <alignment vertical="center"/>
    </xf>
    <xf numFmtId="180" fontId="31" fillId="0" borderId="0" xfId="62" applyNumberFormat="1" applyFont="1" applyFill="1" applyAlignment="1">
      <alignment vertical="center"/>
    </xf>
    <xf numFmtId="0" fontId="39" fillId="0" borderId="0" xfId="62" applyFont="1" applyFill="1" applyAlignment="1" applyProtection="1">
      <alignment vertical="center"/>
    </xf>
    <xf numFmtId="0" fontId="32" fillId="0" borderId="0" xfId="62" applyFont="1" applyFill="1" applyBorder="1" applyAlignment="1" applyProtection="1">
      <alignment horizontal="left" vertical="center"/>
    </xf>
    <xf numFmtId="179" fontId="30" fillId="0" borderId="0" xfId="62" applyNumberFormat="1" applyFont="1" applyFill="1" applyAlignment="1">
      <alignment vertical="center"/>
    </xf>
    <xf numFmtId="179" fontId="32" fillId="0" borderId="0" xfId="62" applyNumberFormat="1" applyFont="1" applyFill="1" applyBorder="1" applyAlignment="1">
      <alignment vertical="center"/>
    </xf>
    <xf numFmtId="179" fontId="32" fillId="0" borderId="13" xfId="62" applyNumberFormat="1" applyFont="1" applyFill="1" applyBorder="1" applyAlignment="1" applyProtection="1">
      <alignment horizontal="center" vertical="center"/>
    </xf>
    <xf numFmtId="38" fontId="32" fillId="0" borderId="0" xfId="60" applyFont="1" applyFill="1" applyBorder="1" applyAlignment="1" applyProtection="1">
      <alignment vertical="center"/>
    </xf>
    <xf numFmtId="179" fontId="32" fillId="0" borderId="0" xfId="62" applyNumberFormat="1" applyFont="1" applyFill="1" applyAlignment="1">
      <alignment vertical="center"/>
    </xf>
    <xf numFmtId="179" fontId="32" fillId="0" borderId="13" xfId="62" applyNumberFormat="1" applyFont="1" applyFill="1" applyBorder="1" applyAlignment="1" applyProtection="1">
      <alignment horizontal="center" vertical="center" wrapText="1"/>
    </xf>
    <xf numFmtId="180" fontId="30" fillId="0" borderId="0" xfId="62" applyNumberFormat="1" applyFont="1" applyFill="1" applyAlignment="1">
      <alignment vertical="center"/>
    </xf>
    <xf numFmtId="180" fontId="32" fillId="0" borderId="0" xfId="62" applyNumberFormat="1" applyFont="1" applyFill="1" applyBorder="1" applyAlignment="1">
      <alignment vertical="center"/>
    </xf>
    <xf numFmtId="180" fontId="32" fillId="0" borderId="13" xfId="62" applyNumberFormat="1" applyFont="1" applyFill="1" applyBorder="1" applyAlignment="1" applyProtection="1">
      <alignment horizontal="center" vertical="center" wrapText="1"/>
    </xf>
    <xf numFmtId="180" fontId="32" fillId="0" borderId="13" xfId="62" applyNumberFormat="1" applyFont="1" applyFill="1" applyBorder="1" applyAlignment="1" applyProtection="1">
      <alignment vertical="center" wrapText="1"/>
    </xf>
    <xf numFmtId="186" fontId="32" fillId="0" borderId="13" xfId="58" applyNumberFormat="1" applyFont="1" applyFill="1" applyBorder="1" applyAlignment="1" applyProtection="1">
      <alignment vertical="center" wrapText="1"/>
    </xf>
    <xf numFmtId="180" fontId="32" fillId="0" borderId="0" xfId="62" applyNumberFormat="1" applyFont="1" applyFill="1" applyBorder="1" applyAlignment="1" applyProtection="1">
      <alignment vertical="center"/>
    </xf>
    <xf numFmtId="180" fontId="32" fillId="0" borderId="0" xfId="62" applyNumberFormat="1" applyFont="1" applyFill="1" applyAlignment="1">
      <alignment vertical="center"/>
    </xf>
    <xf numFmtId="182" fontId="32" fillId="0" borderId="13" xfId="60" applyNumberFormat="1" applyFont="1" applyFill="1" applyBorder="1" applyAlignment="1" applyProtection="1">
      <alignment vertical="center" wrapText="1"/>
    </xf>
    <xf numFmtId="38" fontId="32" fillId="0" borderId="13" xfId="60" applyFont="1" applyFill="1" applyBorder="1" applyAlignment="1" applyProtection="1">
      <alignment vertical="center" wrapText="1"/>
    </xf>
    <xf numFmtId="187" fontId="32" fillId="0" borderId="13" xfId="58" applyNumberFormat="1" applyFont="1" applyFill="1" applyBorder="1" applyAlignment="1" applyProtection="1">
      <alignment vertical="center" wrapText="1"/>
    </xf>
    <xf numFmtId="185" fontId="32" fillId="0" borderId="0" xfId="62" applyNumberFormat="1" applyFont="1" applyFill="1" applyBorder="1" applyAlignment="1" applyProtection="1">
      <alignment vertical="center"/>
    </xf>
    <xf numFmtId="186" fontId="32" fillId="0" borderId="13" xfId="62" applyNumberFormat="1" applyFont="1" applyFill="1" applyBorder="1" applyAlignment="1" applyProtection="1">
      <alignment horizontal="right" vertical="center" wrapText="1"/>
    </xf>
    <xf numFmtId="181" fontId="32" fillId="0" borderId="0" xfId="62" applyNumberFormat="1" applyFont="1" applyFill="1" applyBorder="1" applyAlignment="1" applyProtection="1">
      <alignment horizontal="right" vertical="center"/>
    </xf>
    <xf numFmtId="0" fontId="32" fillId="0" borderId="12" xfId="62" applyFont="1" applyBorder="1" applyAlignment="1">
      <alignment horizontal="center" vertical="center"/>
    </xf>
    <xf numFmtId="179" fontId="32" fillId="0" borderId="13" xfId="58" applyNumberFormat="1" applyFont="1" applyBorder="1" applyAlignment="1">
      <alignment vertical="center"/>
    </xf>
    <xf numFmtId="0" fontId="40" fillId="0" borderId="0" xfId="62" applyFont="1" applyFill="1" applyAlignment="1">
      <alignment vertical="center"/>
    </xf>
    <xf numFmtId="0" fontId="35" fillId="0" borderId="0" xfId="62" applyFont="1" applyFill="1" applyBorder="1" applyAlignment="1" applyProtection="1">
      <alignment horizontal="left" vertical="center"/>
    </xf>
    <xf numFmtId="188" fontId="32" fillId="0" borderId="13" xfId="60" applyNumberFormat="1" applyFont="1" applyFill="1" applyBorder="1" applyAlignment="1" applyProtection="1">
      <alignment horizontal="right" vertical="center" wrapText="1"/>
    </xf>
    <xf numFmtId="38" fontId="32" fillId="0" borderId="0" xfId="60" applyFont="1" applyFill="1" applyBorder="1" applyAlignment="1" applyProtection="1">
      <alignment horizontal="right" vertical="center"/>
    </xf>
    <xf numFmtId="188" fontId="32" fillId="0" borderId="13" xfId="60" applyNumberFormat="1" applyFont="1" applyFill="1" applyBorder="1" applyAlignment="1">
      <alignment vertical="center" wrapText="1"/>
    </xf>
    <xf numFmtId="38" fontId="31" fillId="0" borderId="0" xfId="60" applyFont="1" applyFill="1"/>
    <xf numFmtId="38" fontId="32" fillId="0" borderId="0" xfId="60" applyFont="1" applyFill="1"/>
    <xf numFmtId="38" fontId="33" fillId="0" borderId="0" xfId="60" applyFont="1" applyFill="1" applyAlignment="1" applyProtection="1">
      <alignment vertical="center"/>
    </xf>
    <xf numFmtId="38" fontId="32" fillId="0" borderId="0" xfId="60" applyFont="1" applyFill="1" applyAlignment="1" applyProtection="1">
      <alignment vertical="center"/>
    </xf>
    <xf numFmtId="38" fontId="31" fillId="0" borderId="0" xfId="60" applyFont="1" applyFill="1" applyAlignment="1">
      <alignment vertical="center"/>
    </xf>
    <xf numFmtId="38" fontId="32" fillId="0" borderId="12" xfId="60" applyFont="1" applyFill="1" applyBorder="1" applyAlignment="1">
      <alignment vertical="center" wrapText="1"/>
    </xf>
    <xf numFmtId="38" fontId="32" fillId="0" borderId="13" xfId="60" applyFont="1" applyFill="1" applyBorder="1" applyAlignment="1">
      <alignment horizontal="center" vertical="center" wrapText="1"/>
    </xf>
    <xf numFmtId="0" fontId="32" fillId="34" borderId="13" xfId="63" applyFont="1" applyFill="1" applyBorder="1" applyAlignment="1" applyProtection="1">
      <alignment horizontal="center" vertical="center" wrapText="1"/>
    </xf>
    <xf numFmtId="0" fontId="32" fillId="0" borderId="14" xfId="63" applyFont="1" applyFill="1" applyBorder="1" applyAlignment="1" applyProtection="1">
      <alignment horizontal="center" vertical="center" wrapText="1"/>
    </xf>
    <xf numFmtId="0" fontId="32" fillId="0" borderId="0" xfId="61" applyFont="1" applyFill="1" applyAlignment="1" applyProtection="1">
      <alignment horizontal="center" vertical="center" wrapText="1"/>
    </xf>
    <xf numFmtId="37" fontId="32" fillId="0" borderId="13" xfId="63" applyNumberFormat="1" applyFont="1" applyFill="1" applyBorder="1" applyAlignment="1" applyProtection="1">
      <alignment horizontal="center" vertical="center"/>
    </xf>
    <xf numFmtId="179" fontId="32" fillId="34" borderId="13" xfId="63" applyNumberFormat="1" applyFont="1" applyFill="1" applyBorder="1" applyAlignment="1" applyProtection="1">
      <alignment vertical="center" wrapText="1"/>
    </xf>
    <xf numFmtId="179" fontId="32" fillId="0" borderId="14" xfId="63" applyNumberFormat="1" applyFont="1" applyFill="1" applyBorder="1" applyAlignment="1" applyProtection="1">
      <alignment vertical="center" wrapText="1"/>
    </xf>
    <xf numFmtId="179" fontId="32" fillId="0" borderId="0" xfId="59" applyNumberFormat="1" applyFont="1" applyFill="1" applyAlignment="1" applyProtection="1">
      <alignment vertical="center" wrapText="1"/>
    </xf>
    <xf numFmtId="184" fontId="32" fillId="0" borderId="13" xfId="63" applyNumberFormat="1" applyFont="1" applyFill="1" applyBorder="1" applyAlignment="1" applyProtection="1">
      <alignment vertical="center" wrapText="1"/>
    </xf>
    <xf numFmtId="184" fontId="32" fillId="34" borderId="13" xfId="63" applyNumberFormat="1" applyFont="1" applyFill="1" applyBorder="1" applyAlignment="1" applyProtection="1">
      <alignment vertical="center" wrapText="1"/>
    </xf>
    <xf numFmtId="184" fontId="32" fillId="0" borderId="14" xfId="63" applyNumberFormat="1" applyFont="1" applyFill="1" applyBorder="1" applyAlignment="1" applyProtection="1">
      <alignment vertical="center" wrapText="1"/>
    </xf>
    <xf numFmtId="189" fontId="32" fillId="0" borderId="13" xfId="63" applyNumberFormat="1" applyFont="1" applyFill="1" applyBorder="1" applyAlignment="1" applyProtection="1">
      <alignment vertical="center" wrapText="1"/>
    </xf>
    <xf numFmtId="189" fontId="32" fillId="0" borderId="0" xfId="63" applyNumberFormat="1" applyFont="1" applyFill="1" applyAlignment="1" applyProtection="1">
      <alignment vertical="center" wrapText="1"/>
    </xf>
    <xf numFmtId="185" fontId="32" fillId="0" borderId="13" xfId="63" applyNumberFormat="1" applyFont="1" applyFill="1" applyBorder="1" applyAlignment="1" applyProtection="1">
      <alignment vertical="center" wrapText="1"/>
    </xf>
    <xf numFmtId="185" fontId="32" fillId="0" borderId="0" xfId="63" applyNumberFormat="1" applyFont="1" applyFill="1" applyAlignment="1" applyProtection="1">
      <alignment vertical="center" wrapText="1"/>
    </xf>
    <xf numFmtId="179" fontId="37" fillId="0" borderId="13" xfId="60" applyNumberFormat="1" applyFont="1" applyFill="1" applyBorder="1" applyAlignment="1" applyProtection="1">
      <alignment vertical="center" wrapText="1"/>
    </xf>
    <xf numFmtId="37" fontId="32" fillId="0" borderId="13" xfId="63" applyNumberFormat="1" applyFont="1" applyFill="1" applyBorder="1" applyAlignment="1" applyProtection="1">
      <alignment horizontal="center" vertical="center" wrapText="1"/>
    </xf>
    <xf numFmtId="179" fontId="32" fillId="0" borderId="13" xfId="63" applyNumberFormat="1" applyFont="1" applyFill="1" applyBorder="1" applyAlignment="1" applyProtection="1">
      <alignment horizontal="right" vertical="center" wrapText="1"/>
    </xf>
    <xf numFmtId="179" fontId="32" fillId="34" borderId="13" xfId="63" applyNumberFormat="1" applyFont="1" applyFill="1" applyBorder="1" applyAlignment="1" applyProtection="1">
      <alignment horizontal="right" vertical="center" wrapText="1"/>
    </xf>
    <xf numFmtId="190" fontId="32" fillId="0" borderId="13" xfId="58" applyNumberFormat="1" applyFont="1" applyFill="1" applyBorder="1" applyAlignment="1" applyProtection="1">
      <alignment vertical="center" wrapText="1"/>
    </xf>
    <xf numFmtId="191" fontId="32" fillId="0" borderId="13" xfId="58" applyNumberFormat="1" applyFont="1" applyFill="1" applyBorder="1" applyAlignment="1" applyProtection="1">
      <alignment vertical="center" wrapText="1"/>
    </xf>
    <xf numFmtId="191" fontId="32" fillId="34" borderId="13" xfId="58" applyNumberFormat="1" applyFont="1" applyFill="1" applyBorder="1" applyAlignment="1" applyProtection="1">
      <alignment vertical="center" wrapText="1"/>
    </xf>
    <xf numFmtId="182" fontId="37" fillId="0" borderId="13" xfId="60" applyNumberFormat="1" applyFont="1" applyFill="1" applyBorder="1" applyAlignment="1" applyProtection="1">
      <alignment vertical="center" wrapText="1"/>
    </xf>
    <xf numFmtId="38" fontId="37" fillId="0" borderId="13" xfId="60" applyFont="1" applyFill="1" applyBorder="1" applyAlignment="1" applyProtection="1">
      <alignment vertical="center" wrapText="1"/>
    </xf>
    <xf numFmtId="38" fontId="32" fillId="34" borderId="13" xfId="60" applyFont="1" applyFill="1" applyBorder="1" applyAlignment="1" applyProtection="1">
      <alignment vertical="center" wrapText="1"/>
    </xf>
    <xf numFmtId="0" fontId="32" fillId="0" borderId="0" xfId="63" applyFont="1" applyFill="1" applyBorder="1" applyAlignment="1">
      <alignment horizontal="right" vertical="top"/>
    </xf>
    <xf numFmtId="190" fontId="32" fillId="34" borderId="13" xfId="58" applyNumberFormat="1" applyFont="1" applyFill="1" applyBorder="1" applyAlignment="1" applyProtection="1">
      <alignment vertical="center" wrapText="1"/>
    </xf>
    <xf numFmtId="0" fontId="27" fillId="0" borderId="0" xfId="63"/>
    <xf numFmtId="0" fontId="27" fillId="0" borderId="0" xfId="63" applyAlignment="1">
      <alignment vertical="center"/>
    </xf>
    <xf numFmtId="192" fontId="32" fillId="0" borderId="12" xfId="63" applyNumberFormat="1" applyFont="1" applyBorder="1" applyAlignment="1">
      <alignment vertical="center" wrapText="1"/>
    </xf>
    <xf numFmtId="192" fontId="32" fillId="0" borderId="13" xfId="63" applyNumberFormat="1" applyFont="1" applyBorder="1" applyAlignment="1">
      <alignment horizontal="center" vertical="center"/>
    </xf>
    <xf numFmtId="192" fontId="32" fillId="0" borderId="13" xfId="63" applyNumberFormat="1" applyFont="1" applyBorder="1" applyAlignment="1">
      <alignment vertical="center"/>
    </xf>
    <xf numFmtId="192" fontId="32" fillId="0" borderId="13" xfId="63" applyNumberFormat="1" applyFont="1" applyBorder="1" applyAlignment="1">
      <alignment horizontal="center" vertical="center" wrapText="1"/>
    </xf>
    <xf numFmtId="192" fontId="32" fillId="0" borderId="13" xfId="63" applyNumberFormat="1" applyFont="1" applyFill="1" applyBorder="1" applyAlignment="1">
      <alignment vertical="center" wrapText="1"/>
    </xf>
    <xf numFmtId="0" fontId="30" fillId="0" borderId="0" xfId="63" applyFont="1" applyFill="1"/>
    <xf numFmtId="0" fontId="30" fillId="0" borderId="0" xfId="63" applyFont="1" applyFill="1" applyAlignment="1"/>
    <xf numFmtId="0" fontId="41" fillId="0" borderId="0" xfId="63" applyFont="1" applyFill="1"/>
    <xf numFmtId="0" fontId="41" fillId="0" borderId="0" xfId="63" applyFont="1" applyFill="1" applyAlignment="1">
      <alignment vertical="center"/>
    </xf>
    <xf numFmtId="182" fontId="32" fillId="0" borderId="13" xfId="60" applyNumberFormat="1" applyFont="1" applyFill="1" applyBorder="1" applyAlignment="1">
      <alignment horizontal="right" vertical="center" wrapText="1"/>
    </xf>
    <xf numFmtId="0" fontId="32" fillId="0" borderId="12" xfId="63" applyFont="1" applyBorder="1" applyAlignment="1">
      <alignment horizontal="left" vertical="center" wrapText="1"/>
    </xf>
    <xf numFmtId="38" fontId="32" fillId="0" borderId="13" xfId="60" applyFont="1" applyBorder="1" applyAlignment="1">
      <alignment vertical="center"/>
    </xf>
  </cellXfs>
  <cellStyles count="65">
    <cellStyle name="Calc Currency (0)" xfId="1"/>
    <cellStyle name="entry" xfId="2"/>
    <cellStyle name="Excel Built-in 20% - Accent1" xfId="3"/>
    <cellStyle name="Excel Built-in 20% - Accent2" xfId="4"/>
    <cellStyle name="Excel Built-in 20% - Accent3" xfId="5"/>
    <cellStyle name="Excel Built-in 20% - Accent4" xfId="6"/>
    <cellStyle name="Excel Built-in 20% - Accent5" xfId="7"/>
    <cellStyle name="Excel Built-in 20% - Accent6" xfId="8"/>
    <cellStyle name="Excel Built-in 40% - Accent1" xfId="9"/>
    <cellStyle name="Excel Built-in 40% - Accent2" xfId="10"/>
    <cellStyle name="Excel Built-in 40% - Accent3" xfId="11"/>
    <cellStyle name="Excel Built-in 40% - Accent4" xfId="12"/>
    <cellStyle name="Excel Built-in 40% - Accent5" xfId="13"/>
    <cellStyle name="Excel Built-in 40% - Accent6" xfId="14"/>
    <cellStyle name="Excel Built-in 60% - Accent1" xfId="15"/>
    <cellStyle name="Excel Built-in 60% - Accent2" xfId="16"/>
    <cellStyle name="Excel Built-in 60% - Accent3" xfId="17"/>
    <cellStyle name="Excel Built-in 60% - Accent4" xfId="18"/>
    <cellStyle name="Excel Built-in 60% - Accent5" xfId="19"/>
    <cellStyle name="Excel Built-in 60% - Accent6" xfId="20"/>
    <cellStyle name="Excel Built-in Accent1" xfId="21"/>
    <cellStyle name="Excel Built-in Accent2" xfId="22"/>
    <cellStyle name="Excel Built-in Accent3" xfId="23"/>
    <cellStyle name="Excel Built-in Accent4" xfId="24"/>
    <cellStyle name="Excel Built-in Accent5" xfId="25"/>
    <cellStyle name="Excel Built-in Accent6" xfId="26"/>
    <cellStyle name="Excel Built-in Bad" xfId="27"/>
    <cellStyle name="Excel Built-in Calculation" xfId="28"/>
    <cellStyle name="Excel Built-in Check Cell" xfId="29"/>
    <cellStyle name="Excel Built-in Comma [0]" xfId="30"/>
    <cellStyle name="Excel Built-in Explanatory Text" xfId="31"/>
    <cellStyle name="Excel Built-in Good" xfId="32"/>
    <cellStyle name="Excel Built-in Heading 1" xfId="33"/>
    <cellStyle name="Excel Built-in Heading 2" xfId="34"/>
    <cellStyle name="Excel Built-in Heading 3" xfId="35"/>
    <cellStyle name="Excel Built-in Heading 4" xfId="36"/>
    <cellStyle name="Excel Built-in Input" xfId="37"/>
    <cellStyle name="Excel Built-in Linked Cell" xfId="38"/>
    <cellStyle name="Excel Built-in Neutral" xfId="39"/>
    <cellStyle name="Excel Built-in Normal" xfId="40"/>
    <cellStyle name="Excel Built-in Note" xfId="41"/>
    <cellStyle name="Excel Built-in Output" xfId="42"/>
    <cellStyle name="Excel Built-in Title" xfId="43"/>
    <cellStyle name="Excel Built-in Total" xfId="44"/>
    <cellStyle name="Excel Built-in Warning Text" xfId="45"/>
    <cellStyle name="Header1" xfId="46"/>
    <cellStyle name="Header2" xfId="47"/>
    <cellStyle name="Heading" xfId="48"/>
    <cellStyle name="Heading1" xfId="49"/>
    <cellStyle name="Normal_#18-Internet" xfId="50"/>
    <cellStyle name="price" xfId="51"/>
    <cellStyle name="Result" xfId="52"/>
    <cellStyle name="Result2" xfId="53"/>
    <cellStyle name="revised" xfId="54"/>
    <cellStyle name="section" xfId="55"/>
    <cellStyle name="title" xfId="56"/>
    <cellStyle name="パーセント 2" xfId="57"/>
    <cellStyle name="パーセント 2 2" xfId="58"/>
    <cellStyle name="桁区切り 2" xfId="59"/>
    <cellStyle name="桁区切り 2 2" xfId="60"/>
    <cellStyle name="標準" xfId="0" builtinId="0"/>
    <cellStyle name="標準 2" xfId="61"/>
    <cellStyle name="標準 2 2" xfId="62"/>
    <cellStyle name="標準 2 2 2" xfId="63"/>
    <cellStyle name="桁区切り" xfId="64" builtinId="6"/>
  </cellStyles>
  <tableStyles count="0" defaultTableStyle="TableStyleMedium2" defaultPivotStyle="PivotStyleMedium9"/>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theme" Target="theme/theme1.xml" /><Relationship Id="rId24" Type="http://schemas.openxmlformats.org/officeDocument/2006/relationships/sharedStrings" Target="sharedStrings.xml" /><Relationship Id="rId2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0</xdr:colOff>
      <xdr:row>2</xdr:row>
      <xdr:rowOff>0</xdr:rowOff>
    </xdr:from>
    <xdr:to xmlns:xdr="http://schemas.openxmlformats.org/drawingml/2006/spreadsheetDrawing">
      <xdr:col>2</xdr:col>
      <xdr:colOff>0</xdr:colOff>
      <xdr:row>2</xdr:row>
      <xdr:rowOff>0</xdr:rowOff>
    </xdr:to>
    <xdr:sp macro="" textlink="">
      <xdr:nvSpPr>
        <xdr:cNvPr id="2" name="Line 1"/>
        <xdr:cNvSpPr>
          <a:spLocks noChangeShapeType="1"/>
        </xdr:cNvSpPr>
      </xdr:nvSpPr>
      <xdr:spPr>
        <a:xfrm>
          <a:off x="240030" y="526415"/>
          <a:ext cx="91694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xdr:col>
      <xdr:colOff>0</xdr:colOff>
      <xdr:row>2</xdr:row>
      <xdr:rowOff>0</xdr:rowOff>
    </xdr:from>
    <xdr:to xmlns:xdr="http://schemas.openxmlformats.org/drawingml/2006/spreadsheetDrawing">
      <xdr:col>2</xdr:col>
      <xdr:colOff>0</xdr:colOff>
      <xdr:row>2</xdr:row>
      <xdr:rowOff>0</xdr:rowOff>
    </xdr:to>
    <xdr:sp macro="" textlink="">
      <xdr:nvSpPr>
        <xdr:cNvPr id="3" name="Line 4"/>
        <xdr:cNvSpPr>
          <a:spLocks noChangeShapeType="1"/>
        </xdr:cNvSpPr>
      </xdr:nvSpPr>
      <xdr:spPr>
        <a:xfrm>
          <a:off x="240030" y="526415"/>
          <a:ext cx="91694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printerSettings" Target="../printerSettings/printerSettings2.bin" /><Relationship Id="rId3" Type="http://schemas.openxmlformats.org/officeDocument/2006/relationships/printerSettings" Target="../printerSettings/printerSettings3.bin" /><Relationship Id="rId4" Type="http://schemas.openxmlformats.org/officeDocument/2006/relationships/printerSettings" Target="../printerSettings/printerSettings4.bin" /><Relationship Id="rId5" Type="http://schemas.openxmlformats.org/officeDocument/2006/relationships/printerSettings" Target="../printerSettings/printerSettings5.bin" /><Relationship Id="rId6" Type="http://schemas.openxmlformats.org/officeDocument/2006/relationships/printerSettings" Target="../printerSettings/printerSettings6.bin" /><Relationship Id="rId7" Type="http://schemas.openxmlformats.org/officeDocument/2006/relationships/printerSettings" Target="../printerSettings/printerSettings7.bin" /><Relationship Id="rId8" Type="http://schemas.openxmlformats.org/officeDocument/2006/relationships/printerSettings" Target="../printerSettings/printerSettings8.bin" /><Relationship Id="rId9" Type="http://schemas.openxmlformats.org/officeDocument/2006/relationships/printerSettings" Target="../printerSettings/printerSettings9.bin" /><Relationship Id="rId10" Type="http://schemas.openxmlformats.org/officeDocument/2006/relationships/printerSettings" Target="../printerSettings/printerSettings10.bin" /><Relationship Id="rId11" Type="http://schemas.openxmlformats.org/officeDocument/2006/relationships/printerSettings" Target="../printerSettings/printerSettings11.bin" /><Relationship Id="rId12" Type="http://schemas.openxmlformats.org/officeDocument/2006/relationships/printerSettings" Target="../printerSettings/printerSettings12.bin" /><Relationship Id="rId13" Type="http://schemas.openxmlformats.org/officeDocument/2006/relationships/printerSettings" Target="../printerSettings/printerSettings13.bin" /><Relationship Id="rId14" Type="http://schemas.openxmlformats.org/officeDocument/2006/relationships/printerSettings" Target="../printerSettings/printerSettings14.bin" /><Relationship Id="rId15" Type="http://schemas.openxmlformats.org/officeDocument/2006/relationships/printerSettings" Target="../printerSettings/printerSettings15.bin" /><Relationship Id="rId16" Type="http://schemas.openxmlformats.org/officeDocument/2006/relationships/printerSettings" Target="../printerSettings/printerSettings16.bin" /><Relationship Id="rId17" Type="http://schemas.openxmlformats.org/officeDocument/2006/relationships/printerSettings" Target="../printerSettings/printerSettings17.bin" /><Relationship Id="rId18" Type="http://schemas.openxmlformats.org/officeDocument/2006/relationships/printerSettings" Target="../printerSettings/printerSettings18.bin" /><Relationship Id="rId19" Type="http://schemas.openxmlformats.org/officeDocument/2006/relationships/printerSettings" Target="../printerSettings/printerSettings19.bin" /><Relationship Id="rId20" Type="http://schemas.openxmlformats.org/officeDocument/2006/relationships/printerSettings" Target="../printerSettings/printerSettings20.bin" /><Relationship Id="rId21" Type="http://schemas.openxmlformats.org/officeDocument/2006/relationships/printerSettings" Target="../printerSettings/printerSettings21.bin" /><Relationship Id="rId22" Type="http://schemas.openxmlformats.org/officeDocument/2006/relationships/printerSettings" Target="../printerSettings/printerSettings22.bin" /><Relationship Id="rId23" Type="http://schemas.openxmlformats.org/officeDocument/2006/relationships/printerSettings" Target="../printerSettings/printerSettings23.bin" /><Relationship Id="rId24" Type="http://schemas.openxmlformats.org/officeDocument/2006/relationships/printerSettings" Target="../printerSettings/printerSettings24.bin" /><Relationship Id="rId25" Type="http://schemas.openxmlformats.org/officeDocument/2006/relationships/printerSettings" Target="../printerSettings/printerSettings25.bin" /><Relationship Id="rId26" Type="http://schemas.openxmlformats.org/officeDocument/2006/relationships/printerSettings" Target="../printerSettings/printerSettings26.bin" /><Relationship Id="rId27" Type="http://schemas.openxmlformats.org/officeDocument/2006/relationships/printerSettings" Target="../printerSettings/printerSettings27.bin" /><Relationship Id="rId28" Type="http://schemas.openxmlformats.org/officeDocument/2006/relationships/printerSettings" Target="../printerSettings/printerSettings28.bin" /><Relationship Id="rId29" Type="http://schemas.openxmlformats.org/officeDocument/2006/relationships/printerSettings" Target="../printerSettings/printerSettings29.bin" /><Relationship Id="rId30" Type="http://schemas.openxmlformats.org/officeDocument/2006/relationships/printerSettings" Target="../printerSettings/printerSettings30.bin" /><Relationship Id="rId31" Type="http://schemas.openxmlformats.org/officeDocument/2006/relationships/printerSettings" Target="../printerSettings/printerSettings31.bin" /><Relationship Id="rId32" Type="http://schemas.openxmlformats.org/officeDocument/2006/relationships/printerSettings" Target="../printerSettings/printerSettings32.bin" /><Relationship Id="rId33" Type="http://schemas.openxmlformats.org/officeDocument/2006/relationships/printerSettings" Target="../printerSettings/printerSettings33.bin" /><Relationship Id="rId34" Type="http://schemas.openxmlformats.org/officeDocument/2006/relationships/printerSettings" Target="../printerSettings/printerSettings34.bin" /><Relationship Id="rId35" Type="http://schemas.openxmlformats.org/officeDocument/2006/relationships/printerSettings" Target="../printerSettings/printerSettings35.bin" /><Relationship Id="rId36" Type="http://schemas.openxmlformats.org/officeDocument/2006/relationships/printerSettings" Target="../printerSettings/printerSettings36.bin" /><Relationship Id="rId37" Type="http://schemas.openxmlformats.org/officeDocument/2006/relationships/printerSettings" Target="../printerSettings/printerSettings37.bin" /><Relationship Id="rId38" Type="http://schemas.openxmlformats.org/officeDocument/2006/relationships/printerSettings" Target="../printerSettings/printerSettings38.bin" /><Relationship Id="rId39" Type="http://schemas.openxmlformats.org/officeDocument/2006/relationships/printerSettings" Target="../printerSettings/printerSettings39.bin" /><Relationship Id="rId40" Type="http://schemas.openxmlformats.org/officeDocument/2006/relationships/printerSettings" Target="../printerSettings/printerSettings40.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361.bin" /><Relationship Id="rId2" Type="http://schemas.openxmlformats.org/officeDocument/2006/relationships/printerSettings" Target="../printerSettings/printerSettings362.bin" /><Relationship Id="rId3" Type="http://schemas.openxmlformats.org/officeDocument/2006/relationships/printerSettings" Target="../printerSettings/printerSettings363.bin" /><Relationship Id="rId4" Type="http://schemas.openxmlformats.org/officeDocument/2006/relationships/printerSettings" Target="../printerSettings/printerSettings364.bin" /><Relationship Id="rId5" Type="http://schemas.openxmlformats.org/officeDocument/2006/relationships/printerSettings" Target="../printerSettings/printerSettings365.bin" /><Relationship Id="rId6" Type="http://schemas.openxmlformats.org/officeDocument/2006/relationships/printerSettings" Target="../printerSettings/printerSettings366.bin" /><Relationship Id="rId7" Type="http://schemas.openxmlformats.org/officeDocument/2006/relationships/printerSettings" Target="../printerSettings/printerSettings367.bin" /><Relationship Id="rId8" Type="http://schemas.openxmlformats.org/officeDocument/2006/relationships/printerSettings" Target="../printerSettings/printerSettings368.bin" /><Relationship Id="rId9" Type="http://schemas.openxmlformats.org/officeDocument/2006/relationships/printerSettings" Target="../printerSettings/printerSettings369.bin" /><Relationship Id="rId10" Type="http://schemas.openxmlformats.org/officeDocument/2006/relationships/printerSettings" Target="../printerSettings/printerSettings370.bin" /><Relationship Id="rId11" Type="http://schemas.openxmlformats.org/officeDocument/2006/relationships/printerSettings" Target="../printerSettings/printerSettings371.bin" /><Relationship Id="rId12" Type="http://schemas.openxmlformats.org/officeDocument/2006/relationships/printerSettings" Target="../printerSettings/printerSettings372.bin" /><Relationship Id="rId13" Type="http://schemas.openxmlformats.org/officeDocument/2006/relationships/printerSettings" Target="../printerSettings/printerSettings373.bin" /><Relationship Id="rId14" Type="http://schemas.openxmlformats.org/officeDocument/2006/relationships/printerSettings" Target="../printerSettings/printerSettings374.bin" /><Relationship Id="rId15" Type="http://schemas.openxmlformats.org/officeDocument/2006/relationships/printerSettings" Target="../printerSettings/printerSettings375.bin" /><Relationship Id="rId16" Type="http://schemas.openxmlformats.org/officeDocument/2006/relationships/printerSettings" Target="../printerSettings/printerSettings376.bin" /><Relationship Id="rId17" Type="http://schemas.openxmlformats.org/officeDocument/2006/relationships/printerSettings" Target="../printerSettings/printerSettings377.bin" /><Relationship Id="rId18" Type="http://schemas.openxmlformats.org/officeDocument/2006/relationships/printerSettings" Target="../printerSettings/printerSettings378.bin" /><Relationship Id="rId19" Type="http://schemas.openxmlformats.org/officeDocument/2006/relationships/printerSettings" Target="../printerSettings/printerSettings379.bin" /><Relationship Id="rId20" Type="http://schemas.openxmlformats.org/officeDocument/2006/relationships/printerSettings" Target="../printerSettings/printerSettings380.bin" /><Relationship Id="rId21" Type="http://schemas.openxmlformats.org/officeDocument/2006/relationships/printerSettings" Target="../printerSettings/printerSettings381.bin" /><Relationship Id="rId22" Type="http://schemas.openxmlformats.org/officeDocument/2006/relationships/printerSettings" Target="../printerSettings/printerSettings382.bin" /><Relationship Id="rId23" Type="http://schemas.openxmlformats.org/officeDocument/2006/relationships/printerSettings" Target="../printerSettings/printerSettings383.bin" /><Relationship Id="rId24" Type="http://schemas.openxmlformats.org/officeDocument/2006/relationships/printerSettings" Target="../printerSettings/printerSettings384.bin" /><Relationship Id="rId25" Type="http://schemas.openxmlformats.org/officeDocument/2006/relationships/printerSettings" Target="../printerSettings/printerSettings385.bin" /><Relationship Id="rId26" Type="http://schemas.openxmlformats.org/officeDocument/2006/relationships/printerSettings" Target="../printerSettings/printerSettings386.bin" /><Relationship Id="rId27" Type="http://schemas.openxmlformats.org/officeDocument/2006/relationships/printerSettings" Target="../printerSettings/printerSettings387.bin" /><Relationship Id="rId28" Type="http://schemas.openxmlformats.org/officeDocument/2006/relationships/printerSettings" Target="../printerSettings/printerSettings388.bin" /><Relationship Id="rId29" Type="http://schemas.openxmlformats.org/officeDocument/2006/relationships/printerSettings" Target="../printerSettings/printerSettings389.bin" /><Relationship Id="rId30" Type="http://schemas.openxmlformats.org/officeDocument/2006/relationships/printerSettings" Target="../printerSettings/printerSettings390.bin" /><Relationship Id="rId31" Type="http://schemas.openxmlformats.org/officeDocument/2006/relationships/printerSettings" Target="../printerSettings/printerSettings391.bin" /><Relationship Id="rId32" Type="http://schemas.openxmlformats.org/officeDocument/2006/relationships/printerSettings" Target="../printerSettings/printerSettings392.bin" /><Relationship Id="rId33" Type="http://schemas.openxmlformats.org/officeDocument/2006/relationships/printerSettings" Target="../printerSettings/printerSettings393.bin" /><Relationship Id="rId34" Type="http://schemas.openxmlformats.org/officeDocument/2006/relationships/printerSettings" Target="../printerSettings/printerSettings394.bin" /><Relationship Id="rId35" Type="http://schemas.openxmlformats.org/officeDocument/2006/relationships/printerSettings" Target="../printerSettings/printerSettings395.bin" /><Relationship Id="rId36" Type="http://schemas.openxmlformats.org/officeDocument/2006/relationships/printerSettings" Target="../printerSettings/printerSettings396.bin" /><Relationship Id="rId37" Type="http://schemas.openxmlformats.org/officeDocument/2006/relationships/printerSettings" Target="../printerSettings/printerSettings397.bin" /><Relationship Id="rId38" Type="http://schemas.openxmlformats.org/officeDocument/2006/relationships/printerSettings" Target="../printerSettings/printerSettings398.bin" /><Relationship Id="rId39" Type="http://schemas.openxmlformats.org/officeDocument/2006/relationships/printerSettings" Target="../printerSettings/printerSettings399.bin" /><Relationship Id="rId40" Type="http://schemas.openxmlformats.org/officeDocument/2006/relationships/printerSettings" Target="../printerSettings/printerSettings40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401.bin" /><Relationship Id="rId2" Type="http://schemas.openxmlformats.org/officeDocument/2006/relationships/printerSettings" Target="../printerSettings/printerSettings402.bin" /><Relationship Id="rId3" Type="http://schemas.openxmlformats.org/officeDocument/2006/relationships/printerSettings" Target="../printerSettings/printerSettings403.bin" /><Relationship Id="rId4" Type="http://schemas.openxmlformats.org/officeDocument/2006/relationships/printerSettings" Target="../printerSettings/printerSettings404.bin" /><Relationship Id="rId5" Type="http://schemas.openxmlformats.org/officeDocument/2006/relationships/printerSettings" Target="../printerSettings/printerSettings405.bin" /><Relationship Id="rId6" Type="http://schemas.openxmlformats.org/officeDocument/2006/relationships/printerSettings" Target="../printerSettings/printerSettings406.bin" /><Relationship Id="rId7" Type="http://schemas.openxmlformats.org/officeDocument/2006/relationships/printerSettings" Target="../printerSettings/printerSettings407.bin" /><Relationship Id="rId8" Type="http://schemas.openxmlformats.org/officeDocument/2006/relationships/printerSettings" Target="../printerSettings/printerSettings408.bin" /><Relationship Id="rId9" Type="http://schemas.openxmlformats.org/officeDocument/2006/relationships/printerSettings" Target="../printerSettings/printerSettings409.bin" /><Relationship Id="rId10" Type="http://schemas.openxmlformats.org/officeDocument/2006/relationships/printerSettings" Target="../printerSettings/printerSettings410.bin" /><Relationship Id="rId11" Type="http://schemas.openxmlformats.org/officeDocument/2006/relationships/printerSettings" Target="../printerSettings/printerSettings411.bin" /><Relationship Id="rId12" Type="http://schemas.openxmlformats.org/officeDocument/2006/relationships/printerSettings" Target="../printerSettings/printerSettings412.bin" /><Relationship Id="rId13" Type="http://schemas.openxmlformats.org/officeDocument/2006/relationships/printerSettings" Target="../printerSettings/printerSettings413.bin" /><Relationship Id="rId14" Type="http://schemas.openxmlformats.org/officeDocument/2006/relationships/printerSettings" Target="../printerSettings/printerSettings414.bin" /><Relationship Id="rId15" Type="http://schemas.openxmlformats.org/officeDocument/2006/relationships/printerSettings" Target="../printerSettings/printerSettings415.bin" /><Relationship Id="rId16" Type="http://schemas.openxmlformats.org/officeDocument/2006/relationships/printerSettings" Target="../printerSettings/printerSettings416.bin" /><Relationship Id="rId17" Type="http://schemas.openxmlformats.org/officeDocument/2006/relationships/printerSettings" Target="../printerSettings/printerSettings417.bin" /><Relationship Id="rId18" Type="http://schemas.openxmlformats.org/officeDocument/2006/relationships/printerSettings" Target="../printerSettings/printerSettings418.bin" /><Relationship Id="rId19" Type="http://schemas.openxmlformats.org/officeDocument/2006/relationships/printerSettings" Target="../printerSettings/printerSettings419.bin" /><Relationship Id="rId20" Type="http://schemas.openxmlformats.org/officeDocument/2006/relationships/printerSettings" Target="../printerSettings/printerSettings420.bin" /><Relationship Id="rId21" Type="http://schemas.openxmlformats.org/officeDocument/2006/relationships/printerSettings" Target="../printerSettings/printerSettings421.bin" /><Relationship Id="rId22" Type="http://schemas.openxmlformats.org/officeDocument/2006/relationships/printerSettings" Target="../printerSettings/printerSettings422.bin" /><Relationship Id="rId23" Type="http://schemas.openxmlformats.org/officeDocument/2006/relationships/printerSettings" Target="../printerSettings/printerSettings423.bin" /><Relationship Id="rId24" Type="http://schemas.openxmlformats.org/officeDocument/2006/relationships/printerSettings" Target="../printerSettings/printerSettings424.bin" /><Relationship Id="rId25" Type="http://schemas.openxmlformats.org/officeDocument/2006/relationships/printerSettings" Target="../printerSettings/printerSettings425.bin" /><Relationship Id="rId26" Type="http://schemas.openxmlformats.org/officeDocument/2006/relationships/printerSettings" Target="../printerSettings/printerSettings426.bin" /><Relationship Id="rId27" Type="http://schemas.openxmlformats.org/officeDocument/2006/relationships/printerSettings" Target="../printerSettings/printerSettings427.bin" /><Relationship Id="rId28" Type="http://schemas.openxmlformats.org/officeDocument/2006/relationships/printerSettings" Target="../printerSettings/printerSettings428.bin" /><Relationship Id="rId29" Type="http://schemas.openxmlformats.org/officeDocument/2006/relationships/printerSettings" Target="../printerSettings/printerSettings429.bin" /><Relationship Id="rId30" Type="http://schemas.openxmlformats.org/officeDocument/2006/relationships/printerSettings" Target="../printerSettings/printerSettings430.bin" /><Relationship Id="rId31" Type="http://schemas.openxmlformats.org/officeDocument/2006/relationships/printerSettings" Target="../printerSettings/printerSettings431.bin" /><Relationship Id="rId32" Type="http://schemas.openxmlformats.org/officeDocument/2006/relationships/printerSettings" Target="../printerSettings/printerSettings432.bin" /><Relationship Id="rId33" Type="http://schemas.openxmlformats.org/officeDocument/2006/relationships/printerSettings" Target="../printerSettings/printerSettings433.bin" /><Relationship Id="rId34" Type="http://schemas.openxmlformats.org/officeDocument/2006/relationships/printerSettings" Target="../printerSettings/printerSettings434.bin" /><Relationship Id="rId35" Type="http://schemas.openxmlformats.org/officeDocument/2006/relationships/printerSettings" Target="../printerSettings/printerSettings435.bin" /><Relationship Id="rId36" Type="http://schemas.openxmlformats.org/officeDocument/2006/relationships/printerSettings" Target="../printerSettings/printerSettings436.bin" /><Relationship Id="rId37" Type="http://schemas.openxmlformats.org/officeDocument/2006/relationships/printerSettings" Target="../printerSettings/printerSettings437.bin" /><Relationship Id="rId38" Type="http://schemas.openxmlformats.org/officeDocument/2006/relationships/printerSettings" Target="../printerSettings/printerSettings438.bin" /><Relationship Id="rId39" Type="http://schemas.openxmlformats.org/officeDocument/2006/relationships/printerSettings" Target="../printerSettings/printerSettings439.bin" /><Relationship Id="rId40" Type="http://schemas.openxmlformats.org/officeDocument/2006/relationships/printerSettings" Target="../printerSettings/printerSettings440.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441.bin" /><Relationship Id="rId2" Type="http://schemas.openxmlformats.org/officeDocument/2006/relationships/printerSettings" Target="../printerSettings/printerSettings442.bin" /><Relationship Id="rId3" Type="http://schemas.openxmlformats.org/officeDocument/2006/relationships/printerSettings" Target="../printerSettings/printerSettings443.bin" /><Relationship Id="rId4" Type="http://schemas.openxmlformats.org/officeDocument/2006/relationships/printerSettings" Target="../printerSettings/printerSettings444.bin" /><Relationship Id="rId5" Type="http://schemas.openxmlformats.org/officeDocument/2006/relationships/printerSettings" Target="../printerSettings/printerSettings445.bin" /><Relationship Id="rId6" Type="http://schemas.openxmlformats.org/officeDocument/2006/relationships/printerSettings" Target="../printerSettings/printerSettings446.bin" /><Relationship Id="rId7" Type="http://schemas.openxmlformats.org/officeDocument/2006/relationships/printerSettings" Target="../printerSettings/printerSettings447.bin" /><Relationship Id="rId8" Type="http://schemas.openxmlformats.org/officeDocument/2006/relationships/printerSettings" Target="../printerSettings/printerSettings448.bin" /><Relationship Id="rId9" Type="http://schemas.openxmlformats.org/officeDocument/2006/relationships/printerSettings" Target="../printerSettings/printerSettings449.bin" /><Relationship Id="rId10" Type="http://schemas.openxmlformats.org/officeDocument/2006/relationships/printerSettings" Target="../printerSettings/printerSettings450.bin" /><Relationship Id="rId11" Type="http://schemas.openxmlformats.org/officeDocument/2006/relationships/printerSettings" Target="../printerSettings/printerSettings451.bin" /><Relationship Id="rId12" Type="http://schemas.openxmlformats.org/officeDocument/2006/relationships/printerSettings" Target="../printerSettings/printerSettings452.bin" /><Relationship Id="rId13" Type="http://schemas.openxmlformats.org/officeDocument/2006/relationships/printerSettings" Target="../printerSettings/printerSettings453.bin" /><Relationship Id="rId14" Type="http://schemas.openxmlformats.org/officeDocument/2006/relationships/printerSettings" Target="../printerSettings/printerSettings454.bin" /><Relationship Id="rId15" Type="http://schemas.openxmlformats.org/officeDocument/2006/relationships/printerSettings" Target="../printerSettings/printerSettings455.bin" /><Relationship Id="rId16" Type="http://schemas.openxmlformats.org/officeDocument/2006/relationships/printerSettings" Target="../printerSettings/printerSettings456.bin" /><Relationship Id="rId17" Type="http://schemas.openxmlformats.org/officeDocument/2006/relationships/printerSettings" Target="../printerSettings/printerSettings457.bin" /><Relationship Id="rId18" Type="http://schemas.openxmlformats.org/officeDocument/2006/relationships/printerSettings" Target="../printerSettings/printerSettings458.bin" /><Relationship Id="rId19" Type="http://schemas.openxmlformats.org/officeDocument/2006/relationships/printerSettings" Target="../printerSettings/printerSettings459.bin" /><Relationship Id="rId20" Type="http://schemas.openxmlformats.org/officeDocument/2006/relationships/printerSettings" Target="../printerSettings/printerSettings460.bin" /><Relationship Id="rId21" Type="http://schemas.openxmlformats.org/officeDocument/2006/relationships/printerSettings" Target="../printerSettings/printerSettings461.bin" /><Relationship Id="rId22" Type="http://schemas.openxmlformats.org/officeDocument/2006/relationships/printerSettings" Target="../printerSettings/printerSettings462.bin" /><Relationship Id="rId23" Type="http://schemas.openxmlformats.org/officeDocument/2006/relationships/printerSettings" Target="../printerSettings/printerSettings463.bin" /><Relationship Id="rId24" Type="http://schemas.openxmlformats.org/officeDocument/2006/relationships/printerSettings" Target="../printerSettings/printerSettings464.bin" /><Relationship Id="rId25" Type="http://schemas.openxmlformats.org/officeDocument/2006/relationships/printerSettings" Target="../printerSettings/printerSettings465.bin" /><Relationship Id="rId26" Type="http://schemas.openxmlformats.org/officeDocument/2006/relationships/printerSettings" Target="../printerSettings/printerSettings466.bin" /><Relationship Id="rId27" Type="http://schemas.openxmlformats.org/officeDocument/2006/relationships/printerSettings" Target="../printerSettings/printerSettings467.bin" /><Relationship Id="rId28" Type="http://schemas.openxmlformats.org/officeDocument/2006/relationships/printerSettings" Target="../printerSettings/printerSettings468.bin" /><Relationship Id="rId29" Type="http://schemas.openxmlformats.org/officeDocument/2006/relationships/printerSettings" Target="../printerSettings/printerSettings469.bin" /><Relationship Id="rId30" Type="http://schemas.openxmlformats.org/officeDocument/2006/relationships/printerSettings" Target="../printerSettings/printerSettings470.bin" /><Relationship Id="rId31" Type="http://schemas.openxmlformats.org/officeDocument/2006/relationships/printerSettings" Target="../printerSettings/printerSettings471.bin" /><Relationship Id="rId32" Type="http://schemas.openxmlformats.org/officeDocument/2006/relationships/printerSettings" Target="../printerSettings/printerSettings472.bin" /><Relationship Id="rId33" Type="http://schemas.openxmlformats.org/officeDocument/2006/relationships/printerSettings" Target="../printerSettings/printerSettings473.bin" /><Relationship Id="rId34" Type="http://schemas.openxmlformats.org/officeDocument/2006/relationships/printerSettings" Target="../printerSettings/printerSettings474.bin" /><Relationship Id="rId35" Type="http://schemas.openxmlformats.org/officeDocument/2006/relationships/printerSettings" Target="../printerSettings/printerSettings475.bin" /><Relationship Id="rId36" Type="http://schemas.openxmlformats.org/officeDocument/2006/relationships/printerSettings" Target="../printerSettings/printerSettings476.bin" /><Relationship Id="rId37" Type="http://schemas.openxmlformats.org/officeDocument/2006/relationships/printerSettings" Target="../printerSettings/printerSettings477.bin" /><Relationship Id="rId38" Type="http://schemas.openxmlformats.org/officeDocument/2006/relationships/printerSettings" Target="../printerSettings/printerSettings478.bin" /><Relationship Id="rId39" Type="http://schemas.openxmlformats.org/officeDocument/2006/relationships/printerSettings" Target="../printerSettings/printerSettings479.bin" /><Relationship Id="rId40" Type="http://schemas.openxmlformats.org/officeDocument/2006/relationships/printerSettings" Target="../printerSettings/printerSettings480.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481.bin" /><Relationship Id="rId2" Type="http://schemas.openxmlformats.org/officeDocument/2006/relationships/printerSettings" Target="../printerSettings/printerSettings482.bin" /><Relationship Id="rId3" Type="http://schemas.openxmlformats.org/officeDocument/2006/relationships/printerSettings" Target="../printerSettings/printerSettings483.bin" /><Relationship Id="rId4" Type="http://schemas.openxmlformats.org/officeDocument/2006/relationships/printerSettings" Target="../printerSettings/printerSettings484.bin" /><Relationship Id="rId5" Type="http://schemas.openxmlformats.org/officeDocument/2006/relationships/printerSettings" Target="../printerSettings/printerSettings485.bin" /><Relationship Id="rId6" Type="http://schemas.openxmlformats.org/officeDocument/2006/relationships/printerSettings" Target="../printerSettings/printerSettings486.bin" /><Relationship Id="rId7" Type="http://schemas.openxmlformats.org/officeDocument/2006/relationships/printerSettings" Target="../printerSettings/printerSettings487.bin" /><Relationship Id="rId8" Type="http://schemas.openxmlformats.org/officeDocument/2006/relationships/printerSettings" Target="../printerSettings/printerSettings488.bin" /><Relationship Id="rId9" Type="http://schemas.openxmlformats.org/officeDocument/2006/relationships/printerSettings" Target="../printerSettings/printerSettings489.bin" /><Relationship Id="rId10" Type="http://schemas.openxmlformats.org/officeDocument/2006/relationships/printerSettings" Target="../printerSettings/printerSettings490.bin" /><Relationship Id="rId11" Type="http://schemas.openxmlformats.org/officeDocument/2006/relationships/printerSettings" Target="../printerSettings/printerSettings491.bin" /><Relationship Id="rId12" Type="http://schemas.openxmlformats.org/officeDocument/2006/relationships/printerSettings" Target="../printerSettings/printerSettings492.bin" /><Relationship Id="rId13" Type="http://schemas.openxmlformats.org/officeDocument/2006/relationships/printerSettings" Target="../printerSettings/printerSettings493.bin" /><Relationship Id="rId14" Type="http://schemas.openxmlformats.org/officeDocument/2006/relationships/printerSettings" Target="../printerSettings/printerSettings494.bin" /><Relationship Id="rId15" Type="http://schemas.openxmlformats.org/officeDocument/2006/relationships/printerSettings" Target="../printerSettings/printerSettings495.bin" /><Relationship Id="rId16" Type="http://schemas.openxmlformats.org/officeDocument/2006/relationships/printerSettings" Target="../printerSettings/printerSettings496.bin" /><Relationship Id="rId17" Type="http://schemas.openxmlformats.org/officeDocument/2006/relationships/printerSettings" Target="../printerSettings/printerSettings497.bin" /><Relationship Id="rId18" Type="http://schemas.openxmlformats.org/officeDocument/2006/relationships/printerSettings" Target="../printerSettings/printerSettings498.bin" /><Relationship Id="rId19" Type="http://schemas.openxmlformats.org/officeDocument/2006/relationships/printerSettings" Target="../printerSettings/printerSettings499.bin" /><Relationship Id="rId20" Type="http://schemas.openxmlformats.org/officeDocument/2006/relationships/printerSettings" Target="../printerSettings/printerSettings500.bin" /><Relationship Id="rId21" Type="http://schemas.openxmlformats.org/officeDocument/2006/relationships/printerSettings" Target="../printerSettings/printerSettings501.bin" /><Relationship Id="rId22" Type="http://schemas.openxmlformats.org/officeDocument/2006/relationships/printerSettings" Target="../printerSettings/printerSettings502.bin" /><Relationship Id="rId23" Type="http://schemas.openxmlformats.org/officeDocument/2006/relationships/printerSettings" Target="../printerSettings/printerSettings503.bin" /><Relationship Id="rId24" Type="http://schemas.openxmlformats.org/officeDocument/2006/relationships/printerSettings" Target="../printerSettings/printerSettings504.bin" /><Relationship Id="rId25" Type="http://schemas.openxmlformats.org/officeDocument/2006/relationships/printerSettings" Target="../printerSettings/printerSettings505.bin" /><Relationship Id="rId26" Type="http://schemas.openxmlformats.org/officeDocument/2006/relationships/printerSettings" Target="../printerSettings/printerSettings506.bin" /><Relationship Id="rId27" Type="http://schemas.openxmlformats.org/officeDocument/2006/relationships/printerSettings" Target="../printerSettings/printerSettings507.bin" /><Relationship Id="rId28" Type="http://schemas.openxmlformats.org/officeDocument/2006/relationships/printerSettings" Target="../printerSettings/printerSettings508.bin" /><Relationship Id="rId29" Type="http://schemas.openxmlformats.org/officeDocument/2006/relationships/printerSettings" Target="../printerSettings/printerSettings509.bin" /><Relationship Id="rId30" Type="http://schemas.openxmlformats.org/officeDocument/2006/relationships/printerSettings" Target="../printerSettings/printerSettings510.bin" /><Relationship Id="rId31" Type="http://schemas.openxmlformats.org/officeDocument/2006/relationships/printerSettings" Target="../printerSettings/printerSettings511.bin" /><Relationship Id="rId32" Type="http://schemas.openxmlformats.org/officeDocument/2006/relationships/printerSettings" Target="../printerSettings/printerSettings512.bin" /><Relationship Id="rId33" Type="http://schemas.openxmlformats.org/officeDocument/2006/relationships/printerSettings" Target="../printerSettings/printerSettings513.bin" /><Relationship Id="rId34" Type="http://schemas.openxmlformats.org/officeDocument/2006/relationships/printerSettings" Target="../printerSettings/printerSettings514.bin" /><Relationship Id="rId35" Type="http://schemas.openxmlformats.org/officeDocument/2006/relationships/printerSettings" Target="../printerSettings/printerSettings515.bin" /><Relationship Id="rId36" Type="http://schemas.openxmlformats.org/officeDocument/2006/relationships/printerSettings" Target="../printerSettings/printerSettings516.bin" /><Relationship Id="rId37" Type="http://schemas.openxmlformats.org/officeDocument/2006/relationships/printerSettings" Target="../printerSettings/printerSettings517.bin" /><Relationship Id="rId38" Type="http://schemas.openxmlformats.org/officeDocument/2006/relationships/printerSettings" Target="../printerSettings/printerSettings518.bin" /><Relationship Id="rId39" Type="http://schemas.openxmlformats.org/officeDocument/2006/relationships/printerSettings" Target="../printerSettings/printerSettings519.bin" /><Relationship Id="rId40" Type="http://schemas.openxmlformats.org/officeDocument/2006/relationships/printerSettings" Target="../printerSettings/printerSettings520.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521.bin" /><Relationship Id="rId2" Type="http://schemas.openxmlformats.org/officeDocument/2006/relationships/printerSettings" Target="../printerSettings/printerSettings522.bin" /><Relationship Id="rId3" Type="http://schemas.openxmlformats.org/officeDocument/2006/relationships/printerSettings" Target="../printerSettings/printerSettings523.bin" /><Relationship Id="rId4" Type="http://schemas.openxmlformats.org/officeDocument/2006/relationships/printerSettings" Target="../printerSettings/printerSettings524.bin" /><Relationship Id="rId5" Type="http://schemas.openxmlformats.org/officeDocument/2006/relationships/printerSettings" Target="../printerSettings/printerSettings525.bin" /><Relationship Id="rId6" Type="http://schemas.openxmlformats.org/officeDocument/2006/relationships/printerSettings" Target="../printerSettings/printerSettings526.bin" /><Relationship Id="rId7" Type="http://schemas.openxmlformats.org/officeDocument/2006/relationships/printerSettings" Target="../printerSettings/printerSettings527.bin" /><Relationship Id="rId8" Type="http://schemas.openxmlformats.org/officeDocument/2006/relationships/printerSettings" Target="../printerSettings/printerSettings528.bin" /><Relationship Id="rId9" Type="http://schemas.openxmlformats.org/officeDocument/2006/relationships/printerSettings" Target="../printerSettings/printerSettings529.bin" /><Relationship Id="rId10" Type="http://schemas.openxmlformats.org/officeDocument/2006/relationships/printerSettings" Target="../printerSettings/printerSettings530.bin" /><Relationship Id="rId11" Type="http://schemas.openxmlformats.org/officeDocument/2006/relationships/printerSettings" Target="../printerSettings/printerSettings531.bin" /><Relationship Id="rId12" Type="http://schemas.openxmlformats.org/officeDocument/2006/relationships/printerSettings" Target="../printerSettings/printerSettings532.bin" /><Relationship Id="rId13" Type="http://schemas.openxmlformats.org/officeDocument/2006/relationships/printerSettings" Target="../printerSettings/printerSettings533.bin" /><Relationship Id="rId14" Type="http://schemas.openxmlformats.org/officeDocument/2006/relationships/printerSettings" Target="../printerSettings/printerSettings534.bin" /><Relationship Id="rId15" Type="http://schemas.openxmlformats.org/officeDocument/2006/relationships/printerSettings" Target="../printerSettings/printerSettings535.bin" /><Relationship Id="rId16" Type="http://schemas.openxmlformats.org/officeDocument/2006/relationships/printerSettings" Target="../printerSettings/printerSettings536.bin" /><Relationship Id="rId17" Type="http://schemas.openxmlformats.org/officeDocument/2006/relationships/printerSettings" Target="../printerSettings/printerSettings537.bin" /><Relationship Id="rId18" Type="http://schemas.openxmlformats.org/officeDocument/2006/relationships/printerSettings" Target="../printerSettings/printerSettings538.bin" /><Relationship Id="rId19" Type="http://schemas.openxmlformats.org/officeDocument/2006/relationships/printerSettings" Target="../printerSettings/printerSettings539.bin" /><Relationship Id="rId20" Type="http://schemas.openxmlformats.org/officeDocument/2006/relationships/printerSettings" Target="../printerSettings/printerSettings540.bin" /><Relationship Id="rId21" Type="http://schemas.openxmlformats.org/officeDocument/2006/relationships/printerSettings" Target="../printerSettings/printerSettings541.bin" /><Relationship Id="rId22" Type="http://schemas.openxmlformats.org/officeDocument/2006/relationships/printerSettings" Target="../printerSettings/printerSettings542.bin" /><Relationship Id="rId23" Type="http://schemas.openxmlformats.org/officeDocument/2006/relationships/printerSettings" Target="../printerSettings/printerSettings543.bin" /><Relationship Id="rId24" Type="http://schemas.openxmlformats.org/officeDocument/2006/relationships/printerSettings" Target="../printerSettings/printerSettings544.bin" /><Relationship Id="rId25" Type="http://schemas.openxmlformats.org/officeDocument/2006/relationships/printerSettings" Target="../printerSettings/printerSettings545.bin" /><Relationship Id="rId26" Type="http://schemas.openxmlformats.org/officeDocument/2006/relationships/printerSettings" Target="../printerSettings/printerSettings546.bin" /><Relationship Id="rId27" Type="http://schemas.openxmlformats.org/officeDocument/2006/relationships/printerSettings" Target="../printerSettings/printerSettings547.bin" /><Relationship Id="rId28" Type="http://schemas.openxmlformats.org/officeDocument/2006/relationships/printerSettings" Target="../printerSettings/printerSettings548.bin" /><Relationship Id="rId29" Type="http://schemas.openxmlformats.org/officeDocument/2006/relationships/printerSettings" Target="../printerSettings/printerSettings549.bin" /><Relationship Id="rId30" Type="http://schemas.openxmlformats.org/officeDocument/2006/relationships/printerSettings" Target="../printerSettings/printerSettings550.bin" /><Relationship Id="rId31" Type="http://schemas.openxmlformats.org/officeDocument/2006/relationships/printerSettings" Target="../printerSettings/printerSettings551.bin" /><Relationship Id="rId32" Type="http://schemas.openxmlformats.org/officeDocument/2006/relationships/printerSettings" Target="../printerSettings/printerSettings552.bin" /><Relationship Id="rId33" Type="http://schemas.openxmlformats.org/officeDocument/2006/relationships/printerSettings" Target="../printerSettings/printerSettings553.bin" /><Relationship Id="rId34" Type="http://schemas.openxmlformats.org/officeDocument/2006/relationships/printerSettings" Target="../printerSettings/printerSettings554.bin" /><Relationship Id="rId35" Type="http://schemas.openxmlformats.org/officeDocument/2006/relationships/printerSettings" Target="../printerSettings/printerSettings555.bin" /><Relationship Id="rId36" Type="http://schemas.openxmlformats.org/officeDocument/2006/relationships/printerSettings" Target="../printerSettings/printerSettings556.bin" /><Relationship Id="rId37" Type="http://schemas.openxmlformats.org/officeDocument/2006/relationships/printerSettings" Target="../printerSettings/printerSettings557.bin" /><Relationship Id="rId38" Type="http://schemas.openxmlformats.org/officeDocument/2006/relationships/printerSettings" Target="../printerSettings/printerSettings558.bin" /><Relationship Id="rId39" Type="http://schemas.openxmlformats.org/officeDocument/2006/relationships/printerSettings" Target="../printerSettings/printerSettings559.bin" /><Relationship Id="rId40" Type="http://schemas.openxmlformats.org/officeDocument/2006/relationships/printerSettings" Target="../printerSettings/printerSettings560.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561.bin" /><Relationship Id="rId2" Type="http://schemas.openxmlformats.org/officeDocument/2006/relationships/printerSettings" Target="../printerSettings/printerSettings562.bin" /><Relationship Id="rId3" Type="http://schemas.openxmlformats.org/officeDocument/2006/relationships/printerSettings" Target="../printerSettings/printerSettings563.bin" /><Relationship Id="rId4" Type="http://schemas.openxmlformats.org/officeDocument/2006/relationships/printerSettings" Target="../printerSettings/printerSettings564.bin" /><Relationship Id="rId5" Type="http://schemas.openxmlformats.org/officeDocument/2006/relationships/printerSettings" Target="../printerSettings/printerSettings565.bin" /><Relationship Id="rId6" Type="http://schemas.openxmlformats.org/officeDocument/2006/relationships/printerSettings" Target="../printerSettings/printerSettings566.bin" /><Relationship Id="rId7" Type="http://schemas.openxmlformats.org/officeDocument/2006/relationships/printerSettings" Target="../printerSettings/printerSettings567.bin" /><Relationship Id="rId8" Type="http://schemas.openxmlformats.org/officeDocument/2006/relationships/printerSettings" Target="../printerSettings/printerSettings568.bin" /><Relationship Id="rId9" Type="http://schemas.openxmlformats.org/officeDocument/2006/relationships/printerSettings" Target="../printerSettings/printerSettings569.bin" /><Relationship Id="rId10" Type="http://schemas.openxmlformats.org/officeDocument/2006/relationships/printerSettings" Target="../printerSettings/printerSettings570.bin" /><Relationship Id="rId11" Type="http://schemas.openxmlformats.org/officeDocument/2006/relationships/printerSettings" Target="../printerSettings/printerSettings571.bin" /><Relationship Id="rId12" Type="http://schemas.openxmlformats.org/officeDocument/2006/relationships/printerSettings" Target="../printerSettings/printerSettings572.bin" /><Relationship Id="rId13" Type="http://schemas.openxmlformats.org/officeDocument/2006/relationships/printerSettings" Target="../printerSettings/printerSettings573.bin" /><Relationship Id="rId14" Type="http://schemas.openxmlformats.org/officeDocument/2006/relationships/printerSettings" Target="../printerSettings/printerSettings574.bin" /><Relationship Id="rId15" Type="http://schemas.openxmlformats.org/officeDocument/2006/relationships/printerSettings" Target="../printerSettings/printerSettings575.bin" /><Relationship Id="rId16" Type="http://schemas.openxmlformats.org/officeDocument/2006/relationships/printerSettings" Target="../printerSettings/printerSettings576.bin" /><Relationship Id="rId17" Type="http://schemas.openxmlformats.org/officeDocument/2006/relationships/printerSettings" Target="../printerSettings/printerSettings577.bin" /><Relationship Id="rId18" Type="http://schemas.openxmlformats.org/officeDocument/2006/relationships/printerSettings" Target="../printerSettings/printerSettings578.bin" /><Relationship Id="rId19" Type="http://schemas.openxmlformats.org/officeDocument/2006/relationships/printerSettings" Target="../printerSettings/printerSettings579.bin" /><Relationship Id="rId20" Type="http://schemas.openxmlformats.org/officeDocument/2006/relationships/printerSettings" Target="../printerSettings/printerSettings580.bin" /><Relationship Id="rId21" Type="http://schemas.openxmlformats.org/officeDocument/2006/relationships/printerSettings" Target="../printerSettings/printerSettings581.bin" /><Relationship Id="rId22" Type="http://schemas.openxmlformats.org/officeDocument/2006/relationships/printerSettings" Target="../printerSettings/printerSettings582.bin" /><Relationship Id="rId23" Type="http://schemas.openxmlformats.org/officeDocument/2006/relationships/printerSettings" Target="../printerSettings/printerSettings583.bin" /><Relationship Id="rId24" Type="http://schemas.openxmlformats.org/officeDocument/2006/relationships/printerSettings" Target="../printerSettings/printerSettings584.bin" /><Relationship Id="rId25" Type="http://schemas.openxmlformats.org/officeDocument/2006/relationships/printerSettings" Target="../printerSettings/printerSettings585.bin" /><Relationship Id="rId26" Type="http://schemas.openxmlformats.org/officeDocument/2006/relationships/printerSettings" Target="../printerSettings/printerSettings586.bin" /><Relationship Id="rId27" Type="http://schemas.openxmlformats.org/officeDocument/2006/relationships/printerSettings" Target="../printerSettings/printerSettings587.bin" /><Relationship Id="rId28" Type="http://schemas.openxmlformats.org/officeDocument/2006/relationships/printerSettings" Target="../printerSettings/printerSettings588.bin" /><Relationship Id="rId29" Type="http://schemas.openxmlformats.org/officeDocument/2006/relationships/printerSettings" Target="../printerSettings/printerSettings589.bin" /><Relationship Id="rId30" Type="http://schemas.openxmlformats.org/officeDocument/2006/relationships/printerSettings" Target="../printerSettings/printerSettings590.bin" /><Relationship Id="rId31" Type="http://schemas.openxmlformats.org/officeDocument/2006/relationships/printerSettings" Target="../printerSettings/printerSettings591.bin" /><Relationship Id="rId32" Type="http://schemas.openxmlformats.org/officeDocument/2006/relationships/printerSettings" Target="../printerSettings/printerSettings592.bin" /><Relationship Id="rId33" Type="http://schemas.openxmlformats.org/officeDocument/2006/relationships/printerSettings" Target="../printerSettings/printerSettings593.bin" /><Relationship Id="rId34" Type="http://schemas.openxmlformats.org/officeDocument/2006/relationships/printerSettings" Target="../printerSettings/printerSettings594.bin" /><Relationship Id="rId35" Type="http://schemas.openxmlformats.org/officeDocument/2006/relationships/printerSettings" Target="../printerSettings/printerSettings595.bin" /><Relationship Id="rId36" Type="http://schemas.openxmlformats.org/officeDocument/2006/relationships/printerSettings" Target="../printerSettings/printerSettings596.bin" /><Relationship Id="rId37" Type="http://schemas.openxmlformats.org/officeDocument/2006/relationships/printerSettings" Target="../printerSettings/printerSettings597.bin" /><Relationship Id="rId38" Type="http://schemas.openxmlformats.org/officeDocument/2006/relationships/printerSettings" Target="../printerSettings/printerSettings598.bin" /><Relationship Id="rId39" Type="http://schemas.openxmlformats.org/officeDocument/2006/relationships/printerSettings" Target="../printerSettings/printerSettings599.bin" /><Relationship Id="rId40" Type="http://schemas.openxmlformats.org/officeDocument/2006/relationships/printerSettings" Target="../printerSettings/printerSettings600.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601.bin" /><Relationship Id="rId2" Type="http://schemas.openxmlformats.org/officeDocument/2006/relationships/printerSettings" Target="../printerSettings/printerSettings602.bin" /><Relationship Id="rId3" Type="http://schemas.openxmlformats.org/officeDocument/2006/relationships/printerSettings" Target="../printerSettings/printerSettings603.bin" /><Relationship Id="rId4" Type="http://schemas.openxmlformats.org/officeDocument/2006/relationships/printerSettings" Target="../printerSettings/printerSettings604.bin" /><Relationship Id="rId5" Type="http://schemas.openxmlformats.org/officeDocument/2006/relationships/printerSettings" Target="../printerSettings/printerSettings605.bin" /><Relationship Id="rId6" Type="http://schemas.openxmlformats.org/officeDocument/2006/relationships/printerSettings" Target="../printerSettings/printerSettings606.bin" /><Relationship Id="rId7" Type="http://schemas.openxmlformats.org/officeDocument/2006/relationships/printerSettings" Target="../printerSettings/printerSettings607.bin" /><Relationship Id="rId8" Type="http://schemas.openxmlformats.org/officeDocument/2006/relationships/printerSettings" Target="../printerSettings/printerSettings608.bin" /><Relationship Id="rId9" Type="http://schemas.openxmlformats.org/officeDocument/2006/relationships/printerSettings" Target="../printerSettings/printerSettings609.bin" /><Relationship Id="rId10" Type="http://schemas.openxmlformats.org/officeDocument/2006/relationships/printerSettings" Target="../printerSettings/printerSettings610.bin" /><Relationship Id="rId11" Type="http://schemas.openxmlformats.org/officeDocument/2006/relationships/printerSettings" Target="../printerSettings/printerSettings611.bin" /><Relationship Id="rId12" Type="http://schemas.openxmlformats.org/officeDocument/2006/relationships/printerSettings" Target="../printerSettings/printerSettings612.bin" /><Relationship Id="rId13" Type="http://schemas.openxmlformats.org/officeDocument/2006/relationships/printerSettings" Target="../printerSettings/printerSettings613.bin" /><Relationship Id="rId14" Type="http://schemas.openxmlformats.org/officeDocument/2006/relationships/printerSettings" Target="../printerSettings/printerSettings614.bin" /><Relationship Id="rId15" Type="http://schemas.openxmlformats.org/officeDocument/2006/relationships/printerSettings" Target="../printerSettings/printerSettings615.bin" /><Relationship Id="rId16" Type="http://schemas.openxmlformats.org/officeDocument/2006/relationships/printerSettings" Target="../printerSettings/printerSettings616.bin" /><Relationship Id="rId17" Type="http://schemas.openxmlformats.org/officeDocument/2006/relationships/printerSettings" Target="../printerSettings/printerSettings617.bin" /><Relationship Id="rId18" Type="http://schemas.openxmlformats.org/officeDocument/2006/relationships/printerSettings" Target="../printerSettings/printerSettings618.bin" /><Relationship Id="rId19" Type="http://schemas.openxmlformats.org/officeDocument/2006/relationships/printerSettings" Target="../printerSettings/printerSettings619.bin" /><Relationship Id="rId20" Type="http://schemas.openxmlformats.org/officeDocument/2006/relationships/printerSettings" Target="../printerSettings/printerSettings620.bin" /><Relationship Id="rId21" Type="http://schemas.openxmlformats.org/officeDocument/2006/relationships/printerSettings" Target="../printerSettings/printerSettings621.bin" /><Relationship Id="rId22" Type="http://schemas.openxmlformats.org/officeDocument/2006/relationships/printerSettings" Target="../printerSettings/printerSettings622.bin" /><Relationship Id="rId23" Type="http://schemas.openxmlformats.org/officeDocument/2006/relationships/printerSettings" Target="../printerSettings/printerSettings623.bin" /><Relationship Id="rId24" Type="http://schemas.openxmlformats.org/officeDocument/2006/relationships/printerSettings" Target="../printerSettings/printerSettings624.bin" /><Relationship Id="rId25" Type="http://schemas.openxmlformats.org/officeDocument/2006/relationships/printerSettings" Target="../printerSettings/printerSettings625.bin" /><Relationship Id="rId26" Type="http://schemas.openxmlformats.org/officeDocument/2006/relationships/printerSettings" Target="../printerSettings/printerSettings626.bin" /><Relationship Id="rId27" Type="http://schemas.openxmlformats.org/officeDocument/2006/relationships/printerSettings" Target="../printerSettings/printerSettings627.bin" /><Relationship Id="rId28" Type="http://schemas.openxmlformats.org/officeDocument/2006/relationships/printerSettings" Target="../printerSettings/printerSettings628.bin" /><Relationship Id="rId29" Type="http://schemas.openxmlformats.org/officeDocument/2006/relationships/printerSettings" Target="../printerSettings/printerSettings629.bin" /><Relationship Id="rId30" Type="http://schemas.openxmlformats.org/officeDocument/2006/relationships/printerSettings" Target="../printerSettings/printerSettings630.bin" /><Relationship Id="rId31" Type="http://schemas.openxmlformats.org/officeDocument/2006/relationships/printerSettings" Target="../printerSettings/printerSettings631.bin" /><Relationship Id="rId32" Type="http://schemas.openxmlformats.org/officeDocument/2006/relationships/printerSettings" Target="../printerSettings/printerSettings632.bin" /><Relationship Id="rId33" Type="http://schemas.openxmlformats.org/officeDocument/2006/relationships/printerSettings" Target="../printerSettings/printerSettings633.bin" /><Relationship Id="rId34" Type="http://schemas.openxmlformats.org/officeDocument/2006/relationships/printerSettings" Target="../printerSettings/printerSettings634.bin" /><Relationship Id="rId35" Type="http://schemas.openxmlformats.org/officeDocument/2006/relationships/printerSettings" Target="../printerSettings/printerSettings635.bin" /><Relationship Id="rId36" Type="http://schemas.openxmlformats.org/officeDocument/2006/relationships/printerSettings" Target="../printerSettings/printerSettings636.bin" /><Relationship Id="rId37" Type="http://schemas.openxmlformats.org/officeDocument/2006/relationships/printerSettings" Target="../printerSettings/printerSettings637.bin" /><Relationship Id="rId38" Type="http://schemas.openxmlformats.org/officeDocument/2006/relationships/printerSettings" Target="../printerSettings/printerSettings638.bin" /><Relationship Id="rId39" Type="http://schemas.openxmlformats.org/officeDocument/2006/relationships/printerSettings" Target="../printerSettings/printerSettings639.bin" /><Relationship Id="rId40" Type="http://schemas.openxmlformats.org/officeDocument/2006/relationships/printerSettings" Target="../printerSettings/printerSettings640.bin" /><Relationship Id="rId41" Type="http://schemas.openxmlformats.org/officeDocument/2006/relationships/drawing" Target="../drawings/drawing1.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641.bin" /><Relationship Id="rId2" Type="http://schemas.openxmlformats.org/officeDocument/2006/relationships/printerSettings" Target="../printerSettings/printerSettings642.bin" /><Relationship Id="rId3" Type="http://schemas.openxmlformats.org/officeDocument/2006/relationships/printerSettings" Target="../printerSettings/printerSettings643.bin" /><Relationship Id="rId4" Type="http://schemas.openxmlformats.org/officeDocument/2006/relationships/printerSettings" Target="../printerSettings/printerSettings644.bin" /><Relationship Id="rId5" Type="http://schemas.openxmlformats.org/officeDocument/2006/relationships/printerSettings" Target="../printerSettings/printerSettings645.bin" /><Relationship Id="rId6" Type="http://schemas.openxmlformats.org/officeDocument/2006/relationships/printerSettings" Target="../printerSettings/printerSettings646.bin" /><Relationship Id="rId7" Type="http://schemas.openxmlformats.org/officeDocument/2006/relationships/printerSettings" Target="../printerSettings/printerSettings647.bin" /><Relationship Id="rId8" Type="http://schemas.openxmlformats.org/officeDocument/2006/relationships/printerSettings" Target="../printerSettings/printerSettings648.bin" /><Relationship Id="rId9" Type="http://schemas.openxmlformats.org/officeDocument/2006/relationships/printerSettings" Target="../printerSettings/printerSettings649.bin" /><Relationship Id="rId10" Type="http://schemas.openxmlformats.org/officeDocument/2006/relationships/printerSettings" Target="../printerSettings/printerSettings650.bin" /><Relationship Id="rId11" Type="http://schemas.openxmlformats.org/officeDocument/2006/relationships/printerSettings" Target="../printerSettings/printerSettings651.bin" /><Relationship Id="rId12" Type="http://schemas.openxmlformats.org/officeDocument/2006/relationships/printerSettings" Target="../printerSettings/printerSettings652.bin" /><Relationship Id="rId13" Type="http://schemas.openxmlformats.org/officeDocument/2006/relationships/printerSettings" Target="../printerSettings/printerSettings653.bin" /><Relationship Id="rId14" Type="http://schemas.openxmlformats.org/officeDocument/2006/relationships/printerSettings" Target="../printerSettings/printerSettings654.bin" /><Relationship Id="rId15" Type="http://schemas.openxmlformats.org/officeDocument/2006/relationships/printerSettings" Target="../printerSettings/printerSettings655.bin" /><Relationship Id="rId16" Type="http://schemas.openxmlformats.org/officeDocument/2006/relationships/printerSettings" Target="../printerSettings/printerSettings656.bin" /><Relationship Id="rId17" Type="http://schemas.openxmlformats.org/officeDocument/2006/relationships/printerSettings" Target="../printerSettings/printerSettings657.bin" /><Relationship Id="rId18" Type="http://schemas.openxmlformats.org/officeDocument/2006/relationships/printerSettings" Target="../printerSettings/printerSettings658.bin" /><Relationship Id="rId19" Type="http://schemas.openxmlformats.org/officeDocument/2006/relationships/printerSettings" Target="../printerSettings/printerSettings659.bin" /><Relationship Id="rId20" Type="http://schemas.openxmlformats.org/officeDocument/2006/relationships/printerSettings" Target="../printerSettings/printerSettings660.bin" /><Relationship Id="rId21" Type="http://schemas.openxmlformats.org/officeDocument/2006/relationships/printerSettings" Target="../printerSettings/printerSettings661.bin" /><Relationship Id="rId22" Type="http://schemas.openxmlformats.org/officeDocument/2006/relationships/printerSettings" Target="../printerSettings/printerSettings662.bin" /><Relationship Id="rId23" Type="http://schemas.openxmlformats.org/officeDocument/2006/relationships/printerSettings" Target="../printerSettings/printerSettings663.bin" /><Relationship Id="rId24" Type="http://schemas.openxmlformats.org/officeDocument/2006/relationships/printerSettings" Target="../printerSettings/printerSettings664.bin" /><Relationship Id="rId25" Type="http://schemas.openxmlformats.org/officeDocument/2006/relationships/printerSettings" Target="../printerSettings/printerSettings665.bin" /><Relationship Id="rId26" Type="http://schemas.openxmlformats.org/officeDocument/2006/relationships/printerSettings" Target="../printerSettings/printerSettings666.bin" /><Relationship Id="rId27" Type="http://schemas.openxmlformats.org/officeDocument/2006/relationships/printerSettings" Target="../printerSettings/printerSettings667.bin" /><Relationship Id="rId28" Type="http://schemas.openxmlformats.org/officeDocument/2006/relationships/printerSettings" Target="../printerSettings/printerSettings668.bin" /><Relationship Id="rId29" Type="http://schemas.openxmlformats.org/officeDocument/2006/relationships/printerSettings" Target="../printerSettings/printerSettings669.bin" /><Relationship Id="rId30" Type="http://schemas.openxmlformats.org/officeDocument/2006/relationships/printerSettings" Target="../printerSettings/printerSettings670.bin" /><Relationship Id="rId31" Type="http://schemas.openxmlformats.org/officeDocument/2006/relationships/printerSettings" Target="../printerSettings/printerSettings671.bin" /><Relationship Id="rId32" Type="http://schemas.openxmlformats.org/officeDocument/2006/relationships/printerSettings" Target="../printerSettings/printerSettings672.bin" /><Relationship Id="rId33" Type="http://schemas.openxmlformats.org/officeDocument/2006/relationships/printerSettings" Target="../printerSettings/printerSettings673.bin" /><Relationship Id="rId34" Type="http://schemas.openxmlformats.org/officeDocument/2006/relationships/printerSettings" Target="../printerSettings/printerSettings674.bin" /><Relationship Id="rId35" Type="http://schemas.openxmlformats.org/officeDocument/2006/relationships/printerSettings" Target="../printerSettings/printerSettings675.bin" /><Relationship Id="rId36" Type="http://schemas.openxmlformats.org/officeDocument/2006/relationships/printerSettings" Target="../printerSettings/printerSettings676.bin" /><Relationship Id="rId37" Type="http://schemas.openxmlformats.org/officeDocument/2006/relationships/printerSettings" Target="../printerSettings/printerSettings677.bin" /><Relationship Id="rId38" Type="http://schemas.openxmlformats.org/officeDocument/2006/relationships/printerSettings" Target="../printerSettings/printerSettings678.bin" /><Relationship Id="rId39" Type="http://schemas.openxmlformats.org/officeDocument/2006/relationships/printerSettings" Target="../printerSettings/printerSettings679.bin" /><Relationship Id="rId40" Type="http://schemas.openxmlformats.org/officeDocument/2006/relationships/printerSettings" Target="../printerSettings/printerSettings680.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681.bin" /><Relationship Id="rId2" Type="http://schemas.openxmlformats.org/officeDocument/2006/relationships/printerSettings" Target="../printerSettings/printerSettings682.bin" /><Relationship Id="rId3" Type="http://schemas.openxmlformats.org/officeDocument/2006/relationships/printerSettings" Target="../printerSettings/printerSettings683.bin" /><Relationship Id="rId4" Type="http://schemas.openxmlformats.org/officeDocument/2006/relationships/printerSettings" Target="../printerSettings/printerSettings684.bin" /><Relationship Id="rId5" Type="http://schemas.openxmlformats.org/officeDocument/2006/relationships/printerSettings" Target="../printerSettings/printerSettings685.bin" /><Relationship Id="rId6" Type="http://schemas.openxmlformats.org/officeDocument/2006/relationships/printerSettings" Target="../printerSettings/printerSettings686.bin" /><Relationship Id="rId7" Type="http://schemas.openxmlformats.org/officeDocument/2006/relationships/printerSettings" Target="../printerSettings/printerSettings687.bin" /><Relationship Id="rId8" Type="http://schemas.openxmlformats.org/officeDocument/2006/relationships/printerSettings" Target="../printerSettings/printerSettings688.bin" /><Relationship Id="rId9" Type="http://schemas.openxmlformats.org/officeDocument/2006/relationships/printerSettings" Target="../printerSettings/printerSettings689.bin" /><Relationship Id="rId10" Type="http://schemas.openxmlformats.org/officeDocument/2006/relationships/printerSettings" Target="../printerSettings/printerSettings690.bin" /><Relationship Id="rId11" Type="http://schemas.openxmlformats.org/officeDocument/2006/relationships/printerSettings" Target="../printerSettings/printerSettings691.bin" /><Relationship Id="rId12" Type="http://schemas.openxmlformats.org/officeDocument/2006/relationships/printerSettings" Target="../printerSettings/printerSettings692.bin" /><Relationship Id="rId13" Type="http://schemas.openxmlformats.org/officeDocument/2006/relationships/printerSettings" Target="../printerSettings/printerSettings693.bin" /><Relationship Id="rId14" Type="http://schemas.openxmlformats.org/officeDocument/2006/relationships/printerSettings" Target="../printerSettings/printerSettings694.bin" /><Relationship Id="rId15" Type="http://schemas.openxmlformats.org/officeDocument/2006/relationships/printerSettings" Target="../printerSettings/printerSettings695.bin" /><Relationship Id="rId16" Type="http://schemas.openxmlformats.org/officeDocument/2006/relationships/printerSettings" Target="../printerSettings/printerSettings696.bin" /><Relationship Id="rId17" Type="http://schemas.openxmlformats.org/officeDocument/2006/relationships/printerSettings" Target="../printerSettings/printerSettings697.bin" /><Relationship Id="rId18" Type="http://schemas.openxmlformats.org/officeDocument/2006/relationships/printerSettings" Target="../printerSettings/printerSettings698.bin" /><Relationship Id="rId19" Type="http://schemas.openxmlformats.org/officeDocument/2006/relationships/printerSettings" Target="../printerSettings/printerSettings699.bin" /><Relationship Id="rId20" Type="http://schemas.openxmlformats.org/officeDocument/2006/relationships/printerSettings" Target="../printerSettings/printerSettings700.bin" /><Relationship Id="rId21" Type="http://schemas.openxmlformats.org/officeDocument/2006/relationships/printerSettings" Target="../printerSettings/printerSettings701.bin" /><Relationship Id="rId22" Type="http://schemas.openxmlformats.org/officeDocument/2006/relationships/printerSettings" Target="../printerSettings/printerSettings702.bin" /><Relationship Id="rId23" Type="http://schemas.openxmlformats.org/officeDocument/2006/relationships/printerSettings" Target="../printerSettings/printerSettings703.bin" /><Relationship Id="rId24" Type="http://schemas.openxmlformats.org/officeDocument/2006/relationships/printerSettings" Target="../printerSettings/printerSettings704.bin" /><Relationship Id="rId25" Type="http://schemas.openxmlformats.org/officeDocument/2006/relationships/printerSettings" Target="../printerSettings/printerSettings705.bin" /><Relationship Id="rId26" Type="http://schemas.openxmlformats.org/officeDocument/2006/relationships/printerSettings" Target="../printerSettings/printerSettings706.bin" /><Relationship Id="rId27" Type="http://schemas.openxmlformats.org/officeDocument/2006/relationships/printerSettings" Target="../printerSettings/printerSettings707.bin" /><Relationship Id="rId28" Type="http://schemas.openxmlformats.org/officeDocument/2006/relationships/printerSettings" Target="../printerSettings/printerSettings708.bin" /><Relationship Id="rId29" Type="http://schemas.openxmlformats.org/officeDocument/2006/relationships/printerSettings" Target="../printerSettings/printerSettings709.bin" /><Relationship Id="rId30" Type="http://schemas.openxmlformats.org/officeDocument/2006/relationships/printerSettings" Target="../printerSettings/printerSettings710.bin" /><Relationship Id="rId31" Type="http://schemas.openxmlformats.org/officeDocument/2006/relationships/printerSettings" Target="../printerSettings/printerSettings711.bin" /><Relationship Id="rId32" Type="http://schemas.openxmlformats.org/officeDocument/2006/relationships/printerSettings" Target="../printerSettings/printerSettings712.bin" /><Relationship Id="rId33" Type="http://schemas.openxmlformats.org/officeDocument/2006/relationships/printerSettings" Target="../printerSettings/printerSettings713.bin" /><Relationship Id="rId34" Type="http://schemas.openxmlformats.org/officeDocument/2006/relationships/printerSettings" Target="../printerSettings/printerSettings714.bin" /><Relationship Id="rId35" Type="http://schemas.openxmlformats.org/officeDocument/2006/relationships/printerSettings" Target="../printerSettings/printerSettings715.bin" /><Relationship Id="rId36" Type="http://schemas.openxmlformats.org/officeDocument/2006/relationships/printerSettings" Target="../printerSettings/printerSettings716.bin" /><Relationship Id="rId37" Type="http://schemas.openxmlformats.org/officeDocument/2006/relationships/printerSettings" Target="../printerSettings/printerSettings717.bin" /><Relationship Id="rId38" Type="http://schemas.openxmlformats.org/officeDocument/2006/relationships/printerSettings" Target="../printerSettings/printerSettings718.bin" /><Relationship Id="rId39" Type="http://schemas.openxmlformats.org/officeDocument/2006/relationships/printerSettings" Target="../printerSettings/printerSettings719.bin" /><Relationship Id="rId40" Type="http://schemas.openxmlformats.org/officeDocument/2006/relationships/printerSettings" Target="../printerSettings/printerSettings720.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721.bin" /><Relationship Id="rId2" Type="http://schemas.openxmlformats.org/officeDocument/2006/relationships/printerSettings" Target="../printerSettings/printerSettings722.bin" /><Relationship Id="rId3" Type="http://schemas.openxmlformats.org/officeDocument/2006/relationships/printerSettings" Target="../printerSettings/printerSettings723.bin" /><Relationship Id="rId4" Type="http://schemas.openxmlformats.org/officeDocument/2006/relationships/printerSettings" Target="../printerSettings/printerSettings724.bin" /><Relationship Id="rId5" Type="http://schemas.openxmlformats.org/officeDocument/2006/relationships/printerSettings" Target="../printerSettings/printerSettings725.bin" /><Relationship Id="rId6" Type="http://schemas.openxmlformats.org/officeDocument/2006/relationships/printerSettings" Target="../printerSettings/printerSettings726.bin" /><Relationship Id="rId7" Type="http://schemas.openxmlformats.org/officeDocument/2006/relationships/printerSettings" Target="../printerSettings/printerSettings727.bin" /><Relationship Id="rId8" Type="http://schemas.openxmlformats.org/officeDocument/2006/relationships/printerSettings" Target="../printerSettings/printerSettings728.bin" /><Relationship Id="rId9" Type="http://schemas.openxmlformats.org/officeDocument/2006/relationships/printerSettings" Target="../printerSettings/printerSettings729.bin" /><Relationship Id="rId10" Type="http://schemas.openxmlformats.org/officeDocument/2006/relationships/printerSettings" Target="../printerSettings/printerSettings730.bin" /><Relationship Id="rId11" Type="http://schemas.openxmlformats.org/officeDocument/2006/relationships/printerSettings" Target="../printerSettings/printerSettings731.bin" /><Relationship Id="rId12" Type="http://schemas.openxmlformats.org/officeDocument/2006/relationships/printerSettings" Target="../printerSettings/printerSettings732.bin" /><Relationship Id="rId13" Type="http://schemas.openxmlformats.org/officeDocument/2006/relationships/printerSettings" Target="../printerSettings/printerSettings733.bin" /><Relationship Id="rId14" Type="http://schemas.openxmlformats.org/officeDocument/2006/relationships/printerSettings" Target="../printerSettings/printerSettings734.bin" /><Relationship Id="rId15" Type="http://schemas.openxmlformats.org/officeDocument/2006/relationships/printerSettings" Target="../printerSettings/printerSettings735.bin" /><Relationship Id="rId16" Type="http://schemas.openxmlformats.org/officeDocument/2006/relationships/printerSettings" Target="../printerSettings/printerSettings736.bin" /><Relationship Id="rId17" Type="http://schemas.openxmlformats.org/officeDocument/2006/relationships/printerSettings" Target="../printerSettings/printerSettings737.bin" /><Relationship Id="rId18" Type="http://schemas.openxmlformats.org/officeDocument/2006/relationships/printerSettings" Target="../printerSettings/printerSettings738.bin" /><Relationship Id="rId19" Type="http://schemas.openxmlformats.org/officeDocument/2006/relationships/printerSettings" Target="../printerSettings/printerSettings739.bin" /><Relationship Id="rId20" Type="http://schemas.openxmlformats.org/officeDocument/2006/relationships/printerSettings" Target="../printerSettings/printerSettings740.bin" /><Relationship Id="rId21" Type="http://schemas.openxmlformats.org/officeDocument/2006/relationships/printerSettings" Target="../printerSettings/printerSettings741.bin" /><Relationship Id="rId22" Type="http://schemas.openxmlformats.org/officeDocument/2006/relationships/printerSettings" Target="../printerSettings/printerSettings742.bin" /><Relationship Id="rId23" Type="http://schemas.openxmlformats.org/officeDocument/2006/relationships/printerSettings" Target="../printerSettings/printerSettings743.bin" /><Relationship Id="rId24" Type="http://schemas.openxmlformats.org/officeDocument/2006/relationships/printerSettings" Target="../printerSettings/printerSettings744.bin" /><Relationship Id="rId25" Type="http://schemas.openxmlformats.org/officeDocument/2006/relationships/printerSettings" Target="../printerSettings/printerSettings745.bin" /><Relationship Id="rId26" Type="http://schemas.openxmlformats.org/officeDocument/2006/relationships/printerSettings" Target="../printerSettings/printerSettings746.bin" /><Relationship Id="rId27" Type="http://schemas.openxmlformats.org/officeDocument/2006/relationships/printerSettings" Target="../printerSettings/printerSettings747.bin" /><Relationship Id="rId28" Type="http://schemas.openxmlformats.org/officeDocument/2006/relationships/printerSettings" Target="../printerSettings/printerSettings748.bin" /><Relationship Id="rId29" Type="http://schemas.openxmlformats.org/officeDocument/2006/relationships/printerSettings" Target="../printerSettings/printerSettings749.bin" /><Relationship Id="rId30" Type="http://schemas.openxmlformats.org/officeDocument/2006/relationships/printerSettings" Target="../printerSettings/printerSettings750.bin" /><Relationship Id="rId31" Type="http://schemas.openxmlformats.org/officeDocument/2006/relationships/printerSettings" Target="../printerSettings/printerSettings751.bin" /><Relationship Id="rId32" Type="http://schemas.openxmlformats.org/officeDocument/2006/relationships/printerSettings" Target="../printerSettings/printerSettings752.bin" /><Relationship Id="rId33" Type="http://schemas.openxmlformats.org/officeDocument/2006/relationships/printerSettings" Target="../printerSettings/printerSettings753.bin" /><Relationship Id="rId34" Type="http://schemas.openxmlformats.org/officeDocument/2006/relationships/printerSettings" Target="../printerSettings/printerSettings754.bin" /><Relationship Id="rId35" Type="http://schemas.openxmlformats.org/officeDocument/2006/relationships/printerSettings" Target="../printerSettings/printerSettings755.bin" /><Relationship Id="rId36" Type="http://schemas.openxmlformats.org/officeDocument/2006/relationships/printerSettings" Target="../printerSettings/printerSettings756.bin" /><Relationship Id="rId37" Type="http://schemas.openxmlformats.org/officeDocument/2006/relationships/printerSettings" Target="../printerSettings/printerSettings757.bin" /><Relationship Id="rId38" Type="http://schemas.openxmlformats.org/officeDocument/2006/relationships/printerSettings" Target="../printerSettings/printerSettings758.bin" /><Relationship Id="rId39" Type="http://schemas.openxmlformats.org/officeDocument/2006/relationships/printerSettings" Target="../printerSettings/printerSettings759.bin" /><Relationship Id="rId40" Type="http://schemas.openxmlformats.org/officeDocument/2006/relationships/printerSettings" Target="../printerSettings/printerSettings76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41.bin" /><Relationship Id="rId2" Type="http://schemas.openxmlformats.org/officeDocument/2006/relationships/printerSettings" Target="../printerSettings/printerSettings42.bin" /><Relationship Id="rId3" Type="http://schemas.openxmlformats.org/officeDocument/2006/relationships/printerSettings" Target="../printerSettings/printerSettings43.bin" /><Relationship Id="rId4" Type="http://schemas.openxmlformats.org/officeDocument/2006/relationships/printerSettings" Target="../printerSettings/printerSettings44.bin" /><Relationship Id="rId5" Type="http://schemas.openxmlformats.org/officeDocument/2006/relationships/printerSettings" Target="../printerSettings/printerSettings45.bin" /><Relationship Id="rId6" Type="http://schemas.openxmlformats.org/officeDocument/2006/relationships/printerSettings" Target="../printerSettings/printerSettings46.bin" /><Relationship Id="rId7" Type="http://schemas.openxmlformats.org/officeDocument/2006/relationships/printerSettings" Target="../printerSettings/printerSettings47.bin" /><Relationship Id="rId8" Type="http://schemas.openxmlformats.org/officeDocument/2006/relationships/printerSettings" Target="../printerSettings/printerSettings48.bin" /><Relationship Id="rId9" Type="http://schemas.openxmlformats.org/officeDocument/2006/relationships/printerSettings" Target="../printerSettings/printerSettings49.bin" /><Relationship Id="rId10" Type="http://schemas.openxmlformats.org/officeDocument/2006/relationships/printerSettings" Target="../printerSettings/printerSettings50.bin" /><Relationship Id="rId11" Type="http://schemas.openxmlformats.org/officeDocument/2006/relationships/printerSettings" Target="../printerSettings/printerSettings51.bin" /><Relationship Id="rId12" Type="http://schemas.openxmlformats.org/officeDocument/2006/relationships/printerSettings" Target="../printerSettings/printerSettings52.bin" /><Relationship Id="rId13" Type="http://schemas.openxmlformats.org/officeDocument/2006/relationships/printerSettings" Target="../printerSettings/printerSettings53.bin" /><Relationship Id="rId14" Type="http://schemas.openxmlformats.org/officeDocument/2006/relationships/printerSettings" Target="../printerSettings/printerSettings54.bin" /><Relationship Id="rId15" Type="http://schemas.openxmlformats.org/officeDocument/2006/relationships/printerSettings" Target="../printerSettings/printerSettings55.bin" /><Relationship Id="rId16" Type="http://schemas.openxmlformats.org/officeDocument/2006/relationships/printerSettings" Target="../printerSettings/printerSettings56.bin" /><Relationship Id="rId17" Type="http://schemas.openxmlformats.org/officeDocument/2006/relationships/printerSettings" Target="../printerSettings/printerSettings57.bin" /><Relationship Id="rId18" Type="http://schemas.openxmlformats.org/officeDocument/2006/relationships/printerSettings" Target="../printerSettings/printerSettings58.bin" /><Relationship Id="rId19" Type="http://schemas.openxmlformats.org/officeDocument/2006/relationships/printerSettings" Target="../printerSettings/printerSettings59.bin" /><Relationship Id="rId20" Type="http://schemas.openxmlformats.org/officeDocument/2006/relationships/printerSettings" Target="../printerSettings/printerSettings60.bin" /><Relationship Id="rId21" Type="http://schemas.openxmlformats.org/officeDocument/2006/relationships/printerSettings" Target="../printerSettings/printerSettings61.bin" /><Relationship Id="rId22" Type="http://schemas.openxmlformats.org/officeDocument/2006/relationships/printerSettings" Target="../printerSettings/printerSettings62.bin" /><Relationship Id="rId23" Type="http://schemas.openxmlformats.org/officeDocument/2006/relationships/printerSettings" Target="../printerSettings/printerSettings63.bin" /><Relationship Id="rId24" Type="http://schemas.openxmlformats.org/officeDocument/2006/relationships/printerSettings" Target="../printerSettings/printerSettings64.bin" /><Relationship Id="rId25" Type="http://schemas.openxmlformats.org/officeDocument/2006/relationships/printerSettings" Target="../printerSettings/printerSettings65.bin" /><Relationship Id="rId26" Type="http://schemas.openxmlformats.org/officeDocument/2006/relationships/printerSettings" Target="../printerSettings/printerSettings66.bin" /><Relationship Id="rId27" Type="http://schemas.openxmlformats.org/officeDocument/2006/relationships/printerSettings" Target="../printerSettings/printerSettings67.bin" /><Relationship Id="rId28" Type="http://schemas.openxmlformats.org/officeDocument/2006/relationships/printerSettings" Target="../printerSettings/printerSettings68.bin" /><Relationship Id="rId29" Type="http://schemas.openxmlformats.org/officeDocument/2006/relationships/printerSettings" Target="../printerSettings/printerSettings69.bin" /><Relationship Id="rId30" Type="http://schemas.openxmlformats.org/officeDocument/2006/relationships/printerSettings" Target="../printerSettings/printerSettings70.bin" /><Relationship Id="rId31" Type="http://schemas.openxmlformats.org/officeDocument/2006/relationships/printerSettings" Target="../printerSettings/printerSettings71.bin" /><Relationship Id="rId32" Type="http://schemas.openxmlformats.org/officeDocument/2006/relationships/printerSettings" Target="../printerSettings/printerSettings72.bin" /><Relationship Id="rId33" Type="http://schemas.openxmlformats.org/officeDocument/2006/relationships/printerSettings" Target="../printerSettings/printerSettings73.bin" /><Relationship Id="rId34" Type="http://schemas.openxmlformats.org/officeDocument/2006/relationships/printerSettings" Target="../printerSettings/printerSettings74.bin" /><Relationship Id="rId35" Type="http://schemas.openxmlformats.org/officeDocument/2006/relationships/printerSettings" Target="../printerSettings/printerSettings75.bin" /><Relationship Id="rId36" Type="http://schemas.openxmlformats.org/officeDocument/2006/relationships/printerSettings" Target="../printerSettings/printerSettings76.bin" /><Relationship Id="rId37" Type="http://schemas.openxmlformats.org/officeDocument/2006/relationships/printerSettings" Target="../printerSettings/printerSettings77.bin" /><Relationship Id="rId38" Type="http://schemas.openxmlformats.org/officeDocument/2006/relationships/printerSettings" Target="../printerSettings/printerSettings78.bin" /><Relationship Id="rId39" Type="http://schemas.openxmlformats.org/officeDocument/2006/relationships/printerSettings" Target="../printerSettings/printerSettings79.bin" /><Relationship Id="rId40" Type="http://schemas.openxmlformats.org/officeDocument/2006/relationships/printerSettings" Target="../printerSettings/printerSettings80.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761.bin" /><Relationship Id="rId2" Type="http://schemas.openxmlformats.org/officeDocument/2006/relationships/printerSettings" Target="../printerSettings/printerSettings762.bin" /><Relationship Id="rId3" Type="http://schemas.openxmlformats.org/officeDocument/2006/relationships/printerSettings" Target="../printerSettings/printerSettings763.bin" /><Relationship Id="rId4" Type="http://schemas.openxmlformats.org/officeDocument/2006/relationships/printerSettings" Target="../printerSettings/printerSettings764.bin" /><Relationship Id="rId5" Type="http://schemas.openxmlformats.org/officeDocument/2006/relationships/printerSettings" Target="../printerSettings/printerSettings765.bin" /><Relationship Id="rId6" Type="http://schemas.openxmlformats.org/officeDocument/2006/relationships/printerSettings" Target="../printerSettings/printerSettings766.bin" /><Relationship Id="rId7" Type="http://schemas.openxmlformats.org/officeDocument/2006/relationships/printerSettings" Target="../printerSettings/printerSettings767.bin" /><Relationship Id="rId8" Type="http://schemas.openxmlformats.org/officeDocument/2006/relationships/printerSettings" Target="../printerSettings/printerSettings768.bin" /><Relationship Id="rId9" Type="http://schemas.openxmlformats.org/officeDocument/2006/relationships/printerSettings" Target="../printerSettings/printerSettings769.bin" /><Relationship Id="rId10" Type="http://schemas.openxmlformats.org/officeDocument/2006/relationships/printerSettings" Target="../printerSettings/printerSettings770.bin" /><Relationship Id="rId11" Type="http://schemas.openxmlformats.org/officeDocument/2006/relationships/printerSettings" Target="../printerSettings/printerSettings771.bin" /><Relationship Id="rId12" Type="http://schemas.openxmlformats.org/officeDocument/2006/relationships/printerSettings" Target="../printerSettings/printerSettings772.bin" /><Relationship Id="rId13" Type="http://schemas.openxmlformats.org/officeDocument/2006/relationships/printerSettings" Target="../printerSettings/printerSettings773.bin" /><Relationship Id="rId14" Type="http://schemas.openxmlformats.org/officeDocument/2006/relationships/printerSettings" Target="../printerSettings/printerSettings774.bin" /><Relationship Id="rId15" Type="http://schemas.openxmlformats.org/officeDocument/2006/relationships/printerSettings" Target="../printerSettings/printerSettings775.bin" /><Relationship Id="rId16" Type="http://schemas.openxmlformats.org/officeDocument/2006/relationships/printerSettings" Target="../printerSettings/printerSettings776.bin" /><Relationship Id="rId17" Type="http://schemas.openxmlformats.org/officeDocument/2006/relationships/printerSettings" Target="../printerSettings/printerSettings777.bin" /><Relationship Id="rId18" Type="http://schemas.openxmlformats.org/officeDocument/2006/relationships/printerSettings" Target="../printerSettings/printerSettings778.bin" /><Relationship Id="rId19" Type="http://schemas.openxmlformats.org/officeDocument/2006/relationships/printerSettings" Target="../printerSettings/printerSettings779.bin" /><Relationship Id="rId20" Type="http://schemas.openxmlformats.org/officeDocument/2006/relationships/printerSettings" Target="../printerSettings/printerSettings780.bin" /><Relationship Id="rId21" Type="http://schemas.openxmlformats.org/officeDocument/2006/relationships/printerSettings" Target="../printerSettings/printerSettings781.bin" /><Relationship Id="rId22" Type="http://schemas.openxmlformats.org/officeDocument/2006/relationships/printerSettings" Target="../printerSettings/printerSettings782.bin" /><Relationship Id="rId23" Type="http://schemas.openxmlformats.org/officeDocument/2006/relationships/printerSettings" Target="../printerSettings/printerSettings783.bin" /><Relationship Id="rId24" Type="http://schemas.openxmlformats.org/officeDocument/2006/relationships/printerSettings" Target="../printerSettings/printerSettings784.bin" /><Relationship Id="rId25" Type="http://schemas.openxmlformats.org/officeDocument/2006/relationships/printerSettings" Target="../printerSettings/printerSettings785.bin" /><Relationship Id="rId26" Type="http://schemas.openxmlformats.org/officeDocument/2006/relationships/printerSettings" Target="../printerSettings/printerSettings786.bin" /><Relationship Id="rId27" Type="http://schemas.openxmlformats.org/officeDocument/2006/relationships/printerSettings" Target="../printerSettings/printerSettings787.bin" /><Relationship Id="rId28" Type="http://schemas.openxmlformats.org/officeDocument/2006/relationships/printerSettings" Target="../printerSettings/printerSettings788.bin" /><Relationship Id="rId29" Type="http://schemas.openxmlformats.org/officeDocument/2006/relationships/printerSettings" Target="../printerSettings/printerSettings789.bin" /><Relationship Id="rId30" Type="http://schemas.openxmlformats.org/officeDocument/2006/relationships/printerSettings" Target="../printerSettings/printerSettings790.bin" /><Relationship Id="rId31" Type="http://schemas.openxmlformats.org/officeDocument/2006/relationships/printerSettings" Target="../printerSettings/printerSettings791.bin" /><Relationship Id="rId32" Type="http://schemas.openxmlformats.org/officeDocument/2006/relationships/printerSettings" Target="../printerSettings/printerSettings792.bin" /><Relationship Id="rId33" Type="http://schemas.openxmlformats.org/officeDocument/2006/relationships/printerSettings" Target="../printerSettings/printerSettings793.bin" /><Relationship Id="rId34" Type="http://schemas.openxmlformats.org/officeDocument/2006/relationships/printerSettings" Target="../printerSettings/printerSettings794.bin" /><Relationship Id="rId35" Type="http://schemas.openxmlformats.org/officeDocument/2006/relationships/printerSettings" Target="../printerSettings/printerSettings795.bin" /><Relationship Id="rId36" Type="http://schemas.openxmlformats.org/officeDocument/2006/relationships/printerSettings" Target="../printerSettings/printerSettings796.bin" /><Relationship Id="rId37" Type="http://schemas.openxmlformats.org/officeDocument/2006/relationships/printerSettings" Target="../printerSettings/printerSettings797.bin" /><Relationship Id="rId38" Type="http://schemas.openxmlformats.org/officeDocument/2006/relationships/printerSettings" Target="../printerSettings/printerSettings798.bin" /><Relationship Id="rId39" Type="http://schemas.openxmlformats.org/officeDocument/2006/relationships/printerSettings" Target="../printerSettings/printerSettings799.bin" /><Relationship Id="rId40" Type="http://schemas.openxmlformats.org/officeDocument/2006/relationships/printerSettings" Target="../printerSettings/printerSettings80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801.bin" /><Relationship Id="rId2" Type="http://schemas.openxmlformats.org/officeDocument/2006/relationships/printerSettings" Target="../printerSettings/printerSettings802.bin" /><Relationship Id="rId3" Type="http://schemas.openxmlformats.org/officeDocument/2006/relationships/printerSettings" Target="../printerSettings/printerSettings803.bin" /><Relationship Id="rId4" Type="http://schemas.openxmlformats.org/officeDocument/2006/relationships/printerSettings" Target="../printerSettings/printerSettings804.bin" /><Relationship Id="rId5" Type="http://schemas.openxmlformats.org/officeDocument/2006/relationships/printerSettings" Target="../printerSettings/printerSettings805.bin" /><Relationship Id="rId6" Type="http://schemas.openxmlformats.org/officeDocument/2006/relationships/printerSettings" Target="../printerSettings/printerSettings806.bin" /><Relationship Id="rId7" Type="http://schemas.openxmlformats.org/officeDocument/2006/relationships/printerSettings" Target="../printerSettings/printerSettings807.bin" /><Relationship Id="rId8" Type="http://schemas.openxmlformats.org/officeDocument/2006/relationships/printerSettings" Target="../printerSettings/printerSettings808.bin" /><Relationship Id="rId9" Type="http://schemas.openxmlformats.org/officeDocument/2006/relationships/printerSettings" Target="../printerSettings/printerSettings809.bin" /><Relationship Id="rId10" Type="http://schemas.openxmlformats.org/officeDocument/2006/relationships/printerSettings" Target="../printerSettings/printerSettings810.bin" /><Relationship Id="rId11" Type="http://schemas.openxmlformats.org/officeDocument/2006/relationships/printerSettings" Target="../printerSettings/printerSettings811.bin" /><Relationship Id="rId12" Type="http://schemas.openxmlformats.org/officeDocument/2006/relationships/printerSettings" Target="../printerSettings/printerSettings812.bin" /><Relationship Id="rId13" Type="http://schemas.openxmlformats.org/officeDocument/2006/relationships/printerSettings" Target="../printerSettings/printerSettings813.bin" /><Relationship Id="rId14" Type="http://schemas.openxmlformats.org/officeDocument/2006/relationships/printerSettings" Target="../printerSettings/printerSettings814.bin" /><Relationship Id="rId15" Type="http://schemas.openxmlformats.org/officeDocument/2006/relationships/printerSettings" Target="../printerSettings/printerSettings815.bin" /><Relationship Id="rId16" Type="http://schemas.openxmlformats.org/officeDocument/2006/relationships/printerSettings" Target="../printerSettings/printerSettings816.bin" /><Relationship Id="rId17" Type="http://schemas.openxmlformats.org/officeDocument/2006/relationships/printerSettings" Target="../printerSettings/printerSettings817.bin" /><Relationship Id="rId18" Type="http://schemas.openxmlformats.org/officeDocument/2006/relationships/printerSettings" Target="../printerSettings/printerSettings818.bin" /><Relationship Id="rId19" Type="http://schemas.openxmlformats.org/officeDocument/2006/relationships/printerSettings" Target="../printerSettings/printerSettings819.bin" /><Relationship Id="rId20" Type="http://schemas.openxmlformats.org/officeDocument/2006/relationships/printerSettings" Target="../printerSettings/printerSettings820.bin" /><Relationship Id="rId21" Type="http://schemas.openxmlformats.org/officeDocument/2006/relationships/printerSettings" Target="../printerSettings/printerSettings821.bin" /><Relationship Id="rId22" Type="http://schemas.openxmlformats.org/officeDocument/2006/relationships/printerSettings" Target="../printerSettings/printerSettings822.bin" /><Relationship Id="rId23" Type="http://schemas.openxmlformats.org/officeDocument/2006/relationships/printerSettings" Target="../printerSettings/printerSettings823.bin" /><Relationship Id="rId24" Type="http://schemas.openxmlformats.org/officeDocument/2006/relationships/printerSettings" Target="../printerSettings/printerSettings824.bin" /><Relationship Id="rId25" Type="http://schemas.openxmlformats.org/officeDocument/2006/relationships/printerSettings" Target="../printerSettings/printerSettings825.bin" /><Relationship Id="rId26" Type="http://schemas.openxmlformats.org/officeDocument/2006/relationships/printerSettings" Target="../printerSettings/printerSettings826.bin" /><Relationship Id="rId27" Type="http://schemas.openxmlformats.org/officeDocument/2006/relationships/printerSettings" Target="../printerSettings/printerSettings827.bin" /><Relationship Id="rId28" Type="http://schemas.openxmlformats.org/officeDocument/2006/relationships/printerSettings" Target="../printerSettings/printerSettings828.bin" /><Relationship Id="rId29" Type="http://schemas.openxmlformats.org/officeDocument/2006/relationships/printerSettings" Target="../printerSettings/printerSettings829.bin" /><Relationship Id="rId30" Type="http://schemas.openxmlformats.org/officeDocument/2006/relationships/printerSettings" Target="../printerSettings/printerSettings830.bin" /><Relationship Id="rId31" Type="http://schemas.openxmlformats.org/officeDocument/2006/relationships/printerSettings" Target="../printerSettings/printerSettings831.bin" /><Relationship Id="rId32" Type="http://schemas.openxmlformats.org/officeDocument/2006/relationships/printerSettings" Target="../printerSettings/printerSettings832.bin" /><Relationship Id="rId33" Type="http://schemas.openxmlformats.org/officeDocument/2006/relationships/printerSettings" Target="../printerSettings/printerSettings833.bin" /><Relationship Id="rId34" Type="http://schemas.openxmlformats.org/officeDocument/2006/relationships/printerSettings" Target="../printerSettings/printerSettings834.bin" /><Relationship Id="rId35" Type="http://schemas.openxmlformats.org/officeDocument/2006/relationships/printerSettings" Target="../printerSettings/printerSettings835.bin" /><Relationship Id="rId36" Type="http://schemas.openxmlformats.org/officeDocument/2006/relationships/printerSettings" Target="../printerSettings/printerSettings836.bin" /><Relationship Id="rId37" Type="http://schemas.openxmlformats.org/officeDocument/2006/relationships/printerSettings" Target="../printerSettings/printerSettings837.bin" /><Relationship Id="rId38" Type="http://schemas.openxmlformats.org/officeDocument/2006/relationships/printerSettings" Target="../printerSettings/printerSettings838.bin" /><Relationship Id="rId39" Type="http://schemas.openxmlformats.org/officeDocument/2006/relationships/printerSettings" Target="../printerSettings/printerSettings839.bin" /><Relationship Id="rId40" Type="http://schemas.openxmlformats.org/officeDocument/2006/relationships/printerSettings" Target="../printerSettings/printerSettings840.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841.bin" /><Relationship Id="rId2" Type="http://schemas.openxmlformats.org/officeDocument/2006/relationships/printerSettings" Target="../printerSettings/printerSettings842.bin" /><Relationship Id="rId3" Type="http://schemas.openxmlformats.org/officeDocument/2006/relationships/printerSettings" Target="../printerSettings/printerSettings843.bin" /><Relationship Id="rId4" Type="http://schemas.openxmlformats.org/officeDocument/2006/relationships/printerSettings" Target="../printerSettings/printerSettings844.bin" /><Relationship Id="rId5" Type="http://schemas.openxmlformats.org/officeDocument/2006/relationships/printerSettings" Target="../printerSettings/printerSettings845.bin" /><Relationship Id="rId6" Type="http://schemas.openxmlformats.org/officeDocument/2006/relationships/printerSettings" Target="../printerSettings/printerSettings846.bin" /><Relationship Id="rId7" Type="http://schemas.openxmlformats.org/officeDocument/2006/relationships/printerSettings" Target="../printerSettings/printerSettings847.bin" /><Relationship Id="rId8" Type="http://schemas.openxmlformats.org/officeDocument/2006/relationships/printerSettings" Target="../printerSettings/printerSettings848.bin" /><Relationship Id="rId9" Type="http://schemas.openxmlformats.org/officeDocument/2006/relationships/printerSettings" Target="../printerSettings/printerSettings849.bin" /><Relationship Id="rId10" Type="http://schemas.openxmlformats.org/officeDocument/2006/relationships/printerSettings" Target="../printerSettings/printerSettings850.bin" /><Relationship Id="rId11" Type="http://schemas.openxmlformats.org/officeDocument/2006/relationships/printerSettings" Target="../printerSettings/printerSettings851.bin" /><Relationship Id="rId12" Type="http://schemas.openxmlformats.org/officeDocument/2006/relationships/printerSettings" Target="../printerSettings/printerSettings852.bin" /><Relationship Id="rId13" Type="http://schemas.openxmlformats.org/officeDocument/2006/relationships/printerSettings" Target="../printerSettings/printerSettings853.bin" /><Relationship Id="rId14" Type="http://schemas.openxmlformats.org/officeDocument/2006/relationships/printerSettings" Target="../printerSettings/printerSettings854.bin" /><Relationship Id="rId15" Type="http://schemas.openxmlformats.org/officeDocument/2006/relationships/printerSettings" Target="../printerSettings/printerSettings855.bin" /><Relationship Id="rId16" Type="http://schemas.openxmlformats.org/officeDocument/2006/relationships/printerSettings" Target="../printerSettings/printerSettings856.bin" /><Relationship Id="rId17" Type="http://schemas.openxmlformats.org/officeDocument/2006/relationships/printerSettings" Target="../printerSettings/printerSettings857.bin" /><Relationship Id="rId18" Type="http://schemas.openxmlformats.org/officeDocument/2006/relationships/printerSettings" Target="../printerSettings/printerSettings858.bin" /><Relationship Id="rId19" Type="http://schemas.openxmlformats.org/officeDocument/2006/relationships/printerSettings" Target="../printerSettings/printerSettings859.bin" /><Relationship Id="rId20" Type="http://schemas.openxmlformats.org/officeDocument/2006/relationships/printerSettings" Target="../printerSettings/printerSettings860.bin" /><Relationship Id="rId21" Type="http://schemas.openxmlformats.org/officeDocument/2006/relationships/printerSettings" Target="../printerSettings/printerSettings861.bin" /><Relationship Id="rId22" Type="http://schemas.openxmlformats.org/officeDocument/2006/relationships/printerSettings" Target="../printerSettings/printerSettings862.bin" /><Relationship Id="rId23" Type="http://schemas.openxmlformats.org/officeDocument/2006/relationships/printerSettings" Target="../printerSettings/printerSettings863.bin" /><Relationship Id="rId24" Type="http://schemas.openxmlformats.org/officeDocument/2006/relationships/printerSettings" Target="../printerSettings/printerSettings864.bin" /><Relationship Id="rId25" Type="http://schemas.openxmlformats.org/officeDocument/2006/relationships/printerSettings" Target="../printerSettings/printerSettings865.bin" /><Relationship Id="rId26" Type="http://schemas.openxmlformats.org/officeDocument/2006/relationships/printerSettings" Target="../printerSettings/printerSettings866.bin" /><Relationship Id="rId27" Type="http://schemas.openxmlformats.org/officeDocument/2006/relationships/printerSettings" Target="../printerSettings/printerSettings867.bin" /><Relationship Id="rId28" Type="http://schemas.openxmlformats.org/officeDocument/2006/relationships/printerSettings" Target="../printerSettings/printerSettings868.bin" /><Relationship Id="rId29" Type="http://schemas.openxmlformats.org/officeDocument/2006/relationships/printerSettings" Target="../printerSettings/printerSettings869.bin" /><Relationship Id="rId30" Type="http://schemas.openxmlformats.org/officeDocument/2006/relationships/printerSettings" Target="../printerSettings/printerSettings870.bin" /><Relationship Id="rId31" Type="http://schemas.openxmlformats.org/officeDocument/2006/relationships/printerSettings" Target="../printerSettings/printerSettings871.bin" /><Relationship Id="rId32" Type="http://schemas.openxmlformats.org/officeDocument/2006/relationships/printerSettings" Target="../printerSettings/printerSettings872.bin" /><Relationship Id="rId33" Type="http://schemas.openxmlformats.org/officeDocument/2006/relationships/printerSettings" Target="../printerSettings/printerSettings873.bin" /><Relationship Id="rId34" Type="http://schemas.openxmlformats.org/officeDocument/2006/relationships/printerSettings" Target="../printerSettings/printerSettings874.bin" /><Relationship Id="rId35" Type="http://schemas.openxmlformats.org/officeDocument/2006/relationships/printerSettings" Target="../printerSettings/printerSettings875.bin" /><Relationship Id="rId36" Type="http://schemas.openxmlformats.org/officeDocument/2006/relationships/printerSettings" Target="../printerSettings/printerSettings876.bin" /><Relationship Id="rId37" Type="http://schemas.openxmlformats.org/officeDocument/2006/relationships/printerSettings" Target="../printerSettings/printerSettings877.bin" /><Relationship Id="rId38" Type="http://schemas.openxmlformats.org/officeDocument/2006/relationships/printerSettings" Target="../printerSettings/printerSettings878.bin" /><Relationship Id="rId39" Type="http://schemas.openxmlformats.org/officeDocument/2006/relationships/printerSettings" Target="../printerSettings/printerSettings879.bin" /><Relationship Id="rId40" Type="http://schemas.openxmlformats.org/officeDocument/2006/relationships/printerSettings" Target="../printerSettings/printerSettings880.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81.bin" /><Relationship Id="rId2" Type="http://schemas.openxmlformats.org/officeDocument/2006/relationships/printerSettings" Target="../printerSettings/printerSettings82.bin" /><Relationship Id="rId3" Type="http://schemas.openxmlformats.org/officeDocument/2006/relationships/printerSettings" Target="../printerSettings/printerSettings83.bin" /><Relationship Id="rId4" Type="http://schemas.openxmlformats.org/officeDocument/2006/relationships/printerSettings" Target="../printerSettings/printerSettings84.bin" /><Relationship Id="rId5" Type="http://schemas.openxmlformats.org/officeDocument/2006/relationships/printerSettings" Target="../printerSettings/printerSettings85.bin" /><Relationship Id="rId6" Type="http://schemas.openxmlformats.org/officeDocument/2006/relationships/printerSettings" Target="../printerSettings/printerSettings86.bin" /><Relationship Id="rId7" Type="http://schemas.openxmlformats.org/officeDocument/2006/relationships/printerSettings" Target="../printerSettings/printerSettings87.bin" /><Relationship Id="rId8" Type="http://schemas.openxmlformats.org/officeDocument/2006/relationships/printerSettings" Target="../printerSettings/printerSettings88.bin" /><Relationship Id="rId9" Type="http://schemas.openxmlformats.org/officeDocument/2006/relationships/printerSettings" Target="../printerSettings/printerSettings89.bin" /><Relationship Id="rId10" Type="http://schemas.openxmlformats.org/officeDocument/2006/relationships/printerSettings" Target="../printerSettings/printerSettings90.bin" /><Relationship Id="rId11" Type="http://schemas.openxmlformats.org/officeDocument/2006/relationships/printerSettings" Target="../printerSettings/printerSettings91.bin" /><Relationship Id="rId12" Type="http://schemas.openxmlformats.org/officeDocument/2006/relationships/printerSettings" Target="../printerSettings/printerSettings92.bin" /><Relationship Id="rId13" Type="http://schemas.openxmlformats.org/officeDocument/2006/relationships/printerSettings" Target="../printerSettings/printerSettings93.bin" /><Relationship Id="rId14" Type="http://schemas.openxmlformats.org/officeDocument/2006/relationships/printerSettings" Target="../printerSettings/printerSettings94.bin" /><Relationship Id="rId15" Type="http://schemas.openxmlformats.org/officeDocument/2006/relationships/printerSettings" Target="../printerSettings/printerSettings95.bin" /><Relationship Id="rId16" Type="http://schemas.openxmlformats.org/officeDocument/2006/relationships/printerSettings" Target="../printerSettings/printerSettings96.bin" /><Relationship Id="rId17" Type="http://schemas.openxmlformats.org/officeDocument/2006/relationships/printerSettings" Target="../printerSettings/printerSettings97.bin" /><Relationship Id="rId18" Type="http://schemas.openxmlformats.org/officeDocument/2006/relationships/printerSettings" Target="../printerSettings/printerSettings98.bin" /><Relationship Id="rId19" Type="http://schemas.openxmlformats.org/officeDocument/2006/relationships/printerSettings" Target="../printerSettings/printerSettings99.bin" /><Relationship Id="rId20" Type="http://schemas.openxmlformats.org/officeDocument/2006/relationships/printerSettings" Target="../printerSettings/printerSettings100.bin" /><Relationship Id="rId21" Type="http://schemas.openxmlformats.org/officeDocument/2006/relationships/printerSettings" Target="../printerSettings/printerSettings101.bin" /><Relationship Id="rId22" Type="http://schemas.openxmlformats.org/officeDocument/2006/relationships/printerSettings" Target="../printerSettings/printerSettings102.bin" /><Relationship Id="rId23" Type="http://schemas.openxmlformats.org/officeDocument/2006/relationships/printerSettings" Target="../printerSettings/printerSettings103.bin" /><Relationship Id="rId24" Type="http://schemas.openxmlformats.org/officeDocument/2006/relationships/printerSettings" Target="../printerSettings/printerSettings104.bin" /><Relationship Id="rId25" Type="http://schemas.openxmlformats.org/officeDocument/2006/relationships/printerSettings" Target="../printerSettings/printerSettings105.bin" /><Relationship Id="rId26" Type="http://schemas.openxmlformats.org/officeDocument/2006/relationships/printerSettings" Target="../printerSettings/printerSettings106.bin" /><Relationship Id="rId27" Type="http://schemas.openxmlformats.org/officeDocument/2006/relationships/printerSettings" Target="../printerSettings/printerSettings107.bin" /><Relationship Id="rId28" Type="http://schemas.openxmlformats.org/officeDocument/2006/relationships/printerSettings" Target="../printerSettings/printerSettings108.bin" /><Relationship Id="rId29" Type="http://schemas.openxmlformats.org/officeDocument/2006/relationships/printerSettings" Target="../printerSettings/printerSettings109.bin" /><Relationship Id="rId30" Type="http://schemas.openxmlformats.org/officeDocument/2006/relationships/printerSettings" Target="../printerSettings/printerSettings110.bin" /><Relationship Id="rId31" Type="http://schemas.openxmlformats.org/officeDocument/2006/relationships/printerSettings" Target="../printerSettings/printerSettings111.bin" /><Relationship Id="rId32" Type="http://schemas.openxmlformats.org/officeDocument/2006/relationships/printerSettings" Target="../printerSettings/printerSettings112.bin" /><Relationship Id="rId33" Type="http://schemas.openxmlformats.org/officeDocument/2006/relationships/printerSettings" Target="../printerSettings/printerSettings113.bin" /><Relationship Id="rId34" Type="http://schemas.openxmlformats.org/officeDocument/2006/relationships/printerSettings" Target="../printerSettings/printerSettings114.bin" /><Relationship Id="rId35" Type="http://schemas.openxmlformats.org/officeDocument/2006/relationships/printerSettings" Target="../printerSettings/printerSettings115.bin" /><Relationship Id="rId36" Type="http://schemas.openxmlformats.org/officeDocument/2006/relationships/printerSettings" Target="../printerSettings/printerSettings116.bin" /><Relationship Id="rId37" Type="http://schemas.openxmlformats.org/officeDocument/2006/relationships/printerSettings" Target="../printerSettings/printerSettings117.bin" /><Relationship Id="rId38" Type="http://schemas.openxmlformats.org/officeDocument/2006/relationships/printerSettings" Target="../printerSettings/printerSettings118.bin" /><Relationship Id="rId39" Type="http://schemas.openxmlformats.org/officeDocument/2006/relationships/printerSettings" Target="../printerSettings/printerSettings119.bin" /><Relationship Id="rId40" Type="http://schemas.openxmlformats.org/officeDocument/2006/relationships/printerSettings" Target="../printerSettings/printerSettings120.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121.bin" /><Relationship Id="rId2" Type="http://schemas.openxmlformats.org/officeDocument/2006/relationships/printerSettings" Target="../printerSettings/printerSettings122.bin" /><Relationship Id="rId3" Type="http://schemas.openxmlformats.org/officeDocument/2006/relationships/printerSettings" Target="../printerSettings/printerSettings123.bin" /><Relationship Id="rId4" Type="http://schemas.openxmlformats.org/officeDocument/2006/relationships/printerSettings" Target="../printerSettings/printerSettings124.bin" /><Relationship Id="rId5" Type="http://schemas.openxmlformats.org/officeDocument/2006/relationships/printerSettings" Target="../printerSettings/printerSettings125.bin" /><Relationship Id="rId6" Type="http://schemas.openxmlformats.org/officeDocument/2006/relationships/printerSettings" Target="../printerSettings/printerSettings126.bin" /><Relationship Id="rId7" Type="http://schemas.openxmlformats.org/officeDocument/2006/relationships/printerSettings" Target="../printerSettings/printerSettings127.bin" /><Relationship Id="rId8" Type="http://schemas.openxmlformats.org/officeDocument/2006/relationships/printerSettings" Target="../printerSettings/printerSettings128.bin" /><Relationship Id="rId9" Type="http://schemas.openxmlformats.org/officeDocument/2006/relationships/printerSettings" Target="../printerSettings/printerSettings129.bin" /><Relationship Id="rId10" Type="http://schemas.openxmlformats.org/officeDocument/2006/relationships/printerSettings" Target="../printerSettings/printerSettings130.bin" /><Relationship Id="rId11" Type="http://schemas.openxmlformats.org/officeDocument/2006/relationships/printerSettings" Target="../printerSettings/printerSettings131.bin" /><Relationship Id="rId12" Type="http://schemas.openxmlformats.org/officeDocument/2006/relationships/printerSettings" Target="../printerSettings/printerSettings132.bin" /><Relationship Id="rId13" Type="http://schemas.openxmlformats.org/officeDocument/2006/relationships/printerSettings" Target="../printerSettings/printerSettings133.bin" /><Relationship Id="rId14" Type="http://schemas.openxmlformats.org/officeDocument/2006/relationships/printerSettings" Target="../printerSettings/printerSettings134.bin" /><Relationship Id="rId15" Type="http://schemas.openxmlformats.org/officeDocument/2006/relationships/printerSettings" Target="../printerSettings/printerSettings135.bin" /><Relationship Id="rId16" Type="http://schemas.openxmlformats.org/officeDocument/2006/relationships/printerSettings" Target="../printerSettings/printerSettings136.bin" /><Relationship Id="rId17" Type="http://schemas.openxmlformats.org/officeDocument/2006/relationships/printerSettings" Target="../printerSettings/printerSettings137.bin" /><Relationship Id="rId18" Type="http://schemas.openxmlformats.org/officeDocument/2006/relationships/printerSettings" Target="../printerSettings/printerSettings138.bin" /><Relationship Id="rId19" Type="http://schemas.openxmlformats.org/officeDocument/2006/relationships/printerSettings" Target="../printerSettings/printerSettings139.bin" /><Relationship Id="rId20" Type="http://schemas.openxmlformats.org/officeDocument/2006/relationships/printerSettings" Target="../printerSettings/printerSettings140.bin" /><Relationship Id="rId21" Type="http://schemas.openxmlformats.org/officeDocument/2006/relationships/printerSettings" Target="../printerSettings/printerSettings141.bin" /><Relationship Id="rId22" Type="http://schemas.openxmlformats.org/officeDocument/2006/relationships/printerSettings" Target="../printerSettings/printerSettings142.bin" /><Relationship Id="rId23" Type="http://schemas.openxmlformats.org/officeDocument/2006/relationships/printerSettings" Target="../printerSettings/printerSettings143.bin" /><Relationship Id="rId24" Type="http://schemas.openxmlformats.org/officeDocument/2006/relationships/printerSettings" Target="../printerSettings/printerSettings144.bin" /><Relationship Id="rId25" Type="http://schemas.openxmlformats.org/officeDocument/2006/relationships/printerSettings" Target="../printerSettings/printerSettings145.bin" /><Relationship Id="rId26" Type="http://schemas.openxmlformats.org/officeDocument/2006/relationships/printerSettings" Target="../printerSettings/printerSettings146.bin" /><Relationship Id="rId27" Type="http://schemas.openxmlformats.org/officeDocument/2006/relationships/printerSettings" Target="../printerSettings/printerSettings147.bin" /><Relationship Id="rId28" Type="http://schemas.openxmlformats.org/officeDocument/2006/relationships/printerSettings" Target="../printerSettings/printerSettings148.bin" /><Relationship Id="rId29" Type="http://schemas.openxmlformats.org/officeDocument/2006/relationships/printerSettings" Target="../printerSettings/printerSettings149.bin" /><Relationship Id="rId30" Type="http://schemas.openxmlformats.org/officeDocument/2006/relationships/printerSettings" Target="../printerSettings/printerSettings150.bin" /><Relationship Id="rId31" Type="http://schemas.openxmlformats.org/officeDocument/2006/relationships/printerSettings" Target="../printerSettings/printerSettings151.bin" /><Relationship Id="rId32" Type="http://schemas.openxmlformats.org/officeDocument/2006/relationships/printerSettings" Target="../printerSettings/printerSettings152.bin" /><Relationship Id="rId33" Type="http://schemas.openxmlformats.org/officeDocument/2006/relationships/printerSettings" Target="../printerSettings/printerSettings153.bin" /><Relationship Id="rId34" Type="http://schemas.openxmlformats.org/officeDocument/2006/relationships/printerSettings" Target="../printerSettings/printerSettings154.bin" /><Relationship Id="rId35" Type="http://schemas.openxmlformats.org/officeDocument/2006/relationships/printerSettings" Target="../printerSettings/printerSettings155.bin" /><Relationship Id="rId36" Type="http://schemas.openxmlformats.org/officeDocument/2006/relationships/printerSettings" Target="../printerSettings/printerSettings156.bin" /><Relationship Id="rId37" Type="http://schemas.openxmlformats.org/officeDocument/2006/relationships/printerSettings" Target="../printerSettings/printerSettings157.bin" /><Relationship Id="rId38" Type="http://schemas.openxmlformats.org/officeDocument/2006/relationships/printerSettings" Target="../printerSettings/printerSettings158.bin" /><Relationship Id="rId39" Type="http://schemas.openxmlformats.org/officeDocument/2006/relationships/printerSettings" Target="../printerSettings/printerSettings159.bin" /><Relationship Id="rId40" Type="http://schemas.openxmlformats.org/officeDocument/2006/relationships/printerSettings" Target="../printerSettings/printerSettings160.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161.bin" /><Relationship Id="rId2" Type="http://schemas.openxmlformats.org/officeDocument/2006/relationships/printerSettings" Target="../printerSettings/printerSettings162.bin" /><Relationship Id="rId3" Type="http://schemas.openxmlformats.org/officeDocument/2006/relationships/printerSettings" Target="../printerSettings/printerSettings163.bin" /><Relationship Id="rId4" Type="http://schemas.openxmlformats.org/officeDocument/2006/relationships/printerSettings" Target="../printerSettings/printerSettings164.bin" /><Relationship Id="rId5" Type="http://schemas.openxmlformats.org/officeDocument/2006/relationships/printerSettings" Target="../printerSettings/printerSettings165.bin" /><Relationship Id="rId6" Type="http://schemas.openxmlformats.org/officeDocument/2006/relationships/printerSettings" Target="../printerSettings/printerSettings166.bin" /><Relationship Id="rId7" Type="http://schemas.openxmlformats.org/officeDocument/2006/relationships/printerSettings" Target="../printerSettings/printerSettings167.bin" /><Relationship Id="rId8" Type="http://schemas.openxmlformats.org/officeDocument/2006/relationships/printerSettings" Target="../printerSettings/printerSettings168.bin" /><Relationship Id="rId9" Type="http://schemas.openxmlformats.org/officeDocument/2006/relationships/printerSettings" Target="../printerSettings/printerSettings169.bin" /><Relationship Id="rId10" Type="http://schemas.openxmlformats.org/officeDocument/2006/relationships/printerSettings" Target="../printerSettings/printerSettings170.bin" /><Relationship Id="rId11" Type="http://schemas.openxmlformats.org/officeDocument/2006/relationships/printerSettings" Target="../printerSettings/printerSettings171.bin" /><Relationship Id="rId12" Type="http://schemas.openxmlformats.org/officeDocument/2006/relationships/printerSettings" Target="../printerSettings/printerSettings172.bin" /><Relationship Id="rId13" Type="http://schemas.openxmlformats.org/officeDocument/2006/relationships/printerSettings" Target="../printerSettings/printerSettings173.bin" /><Relationship Id="rId14" Type="http://schemas.openxmlformats.org/officeDocument/2006/relationships/printerSettings" Target="../printerSettings/printerSettings174.bin" /><Relationship Id="rId15" Type="http://schemas.openxmlformats.org/officeDocument/2006/relationships/printerSettings" Target="../printerSettings/printerSettings175.bin" /><Relationship Id="rId16" Type="http://schemas.openxmlformats.org/officeDocument/2006/relationships/printerSettings" Target="../printerSettings/printerSettings176.bin" /><Relationship Id="rId17" Type="http://schemas.openxmlformats.org/officeDocument/2006/relationships/printerSettings" Target="../printerSettings/printerSettings177.bin" /><Relationship Id="rId18" Type="http://schemas.openxmlformats.org/officeDocument/2006/relationships/printerSettings" Target="../printerSettings/printerSettings178.bin" /><Relationship Id="rId19" Type="http://schemas.openxmlformats.org/officeDocument/2006/relationships/printerSettings" Target="../printerSettings/printerSettings179.bin" /><Relationship Id="rId20" Type="http://schemas.openxmlformats.org/officeDocument/2006/relationships/printerSettings" Target="../printerSettings/printerSettings180.bin" /><Relationship Id="rId21" Type="http://schemas.openxmlformats.org/officeDocument/2006/relationships/printerSettings" Target="../printerSettings/printerSettings181.bin" /><Relationship Id="rId22" Type="http://schemas.openxmlformats.org/officeDocument/2006/relationships/printerSettings" Target="../printerSettings/printerSettings182.bin" /><Relationship Id="rId23" Type="http://schemas.openxmlformats.org/officeDocument/2006/relationships/printerSettings" Target="../printerSettings/printerSettings183.bin" /><Relationship Id="rId24" Type="http://schemas.openxmlformats.org/officeDocument/2006/relationships/printerSettings" Target="../printerSettings/printerSettings184.bin" /><Relationship Id="rId25" Type="http://schemas.openxmlformats.org/officeDocument/2006/relationships/printerSettings" Target="../printerSettings/printerSettings185.bin" /><Relationship Id="rId26" Type="http://schemas.openxmlformats.org/officeDocument/2006/relationships/printerSettings" Target="../printerSettings/printerSettings186.bin" /><Relationship Id="rId27" Type="http://schemas.openxmlformats.org/officeDocument/2006/relationships/printerSettings" Target="../printerSettings/printerSettings187.bin" /><Relationship Id="rId28" Type="http://schemas.openxmlformats.org/officeDocument/2006/relationships/printerSettings" Target="../printerSettings/printerSettings188.bin" /><Relationship Id="rId29" Type="http://schemas.openxmlformats.org/officeDocument/2006/relationships/printerSettings" Target="../printerSettings/printerSettings189.bin" /><Relationship Id="rId30" Type="http://schemas.openxmlformats.org/officeDocument/2006/relationships/printerSettings" Target="../printerSettings/printerSettings190.bin" /><Relationship Id="rId31" Type="http://schemas.openxmlformats.org/officeDocument/2006/relationships/printerSettings" Target="../printerSettings/printerSettings191.bin" /><Relationship Id="rId32" Type="http://schemas.openxmlformats.org/officeDocument/2006/relationships/printerSettings" Target="../printerSettings/printerSettings192.bin" /><Relationship Id="rId33" Type="http://schemas.openxmlformats.org/officeDocument/2006/relationships/printerSettings" Target="../printerSettings/printerSettings193.bin" /><Relationship Id="rId34" Type="http://schemas.openxmlformats.org/officeDocument/2006/relationships/printerSettings" Target="../printerSettings/printerSettings194.bin" /><Relationship Id="rId35" Type="http://schemas.openxmlformats.org/officeDocument/2006/relationships/printerSettings" Target="../printerSettings/printerSettings195.bin" /><Relationship Id="rId36" Type="http://schemas.openxmlformats.org/officeDocument/2006/relationships/printerSettings" Target="../printerSettings/printerSettings196.bin" /><Relationship Id="rId37" Type="http://schemas.openxmlformats.org/officeDocument/2006/relationships/printerSettings" Target="../printerSettings/printerSettings197.bin" /><Relationship Id="rId38" Type="http://schemas.openxmlformats.org/officeDocument/2006/relationships/printerSettings" Target="../printerSettings/printerSettings198.bin" /><Relationship Id="rId39" Type="http://schemas.openxmlformats.org/officeDocument/2006/relationships/printerSettings" Target="../printerSettings/printerSettings199.bin" /><Relationship Id="rId40" Type="http://schemas.openxmlformats.org/officeDocument/2006/relationships/printerSettings" Target="../printerSettings/printerSettings200.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201.bin" /><Relationship Id="rId2" Type="http://schemas.openxmlformats.org/officeDocument/2006/relationships/printerSettings" Target="../printerSettings/printerSettings202.bin" /><Relationship Id="rId3" Type="http://schemas.openxmlformats.org/officeDocument/2006/relationships/printerSettings" Target="../printerSettings/printerSettings203.bin" /><Relationship Id="rId4" Type="http://schemas.openxmlformats.org/officeDocument/2006/relationships/printerSettings" Target="../printerSettings/printerSettings204.bin" /><Relationship Id="rId5" Type="http://schemas.openxmlformats.org/officeDocument/2006/relationships/printerSettings" Target="../printerSettings/printerSettings205.bin" /><Relationship Id="rId6" Type="http://schemas.openxmlformats.org/officeDocument/2006/relationships/printerSettings" Target="../printerSettings/printerSettings206.bin" /><Relationship Id="rId7" Type="http://schemas.openxmlformats.org/officeDocument/2006/relationships/printerSettings" Target="../printerSettings/printerSettings207.bin" /><Relationship Id="rId8" Type="http://schemas.openxmlformats.org/officeDocument/2006/relationships/printerSettings" Target="../printerSettings/printerSettings208.bin" /><Relationship Id="rId9" Type="http://schemas.openxmlformats.org/officeDocument/2006/relationships/printerSettings" Target="../printerSettings/printerSettings209.bin" /><Relationship Id="rId10" Type="http://schemas.openxmlformats.org/officeDocument/2006/relationships/printerSettings" Target="../printerSettings/printerSettings210.bin" /><Relationship Id="rId11" Type="http://schemas.openxmlformats.org/officeDocument/2006/relationships/printerSettings" Target="../printerSettings/printerSettings211.bin" /><Relationship Id="rId12" Type="http://schemas.openxmlformats.org/officeDocument/2006/relationships/printerSettings" Target="../printerSettings/printerSettings212.bin" /><Relationship Id="rId13" Type="http://schemas.openxmlformats.org/officeDocument/2006/relationships/printerSettings" Target="../printerSettings/printerSettings213.bin" /><Relationship Id="rId14" Type="http://schemas.openxmlformats.org/officeDocument/2006/relationships/printerSettings" Target="../printerSettings/printerSettings214.bin" /><Relationship Id="rId15" Type="http://schemas.openxmlformats.org/officeDocument/2006/relationships/printerSettings" Target="../printerSettings/printerSettings215.bin" /><Relationship Id="rId16" Type="http://schemas.openxmlformats.org/officeDocument/2006/relationships/printerSettings" Target="../printerSettings/printerSettings216.bin" /><Relationship Id="rId17" Type="http://schemas.openxmlformats.org/officeDocument/2006/relationships/printerSettings" Target="../printerSettings/printerSettings217.bin" /><Relationship Id="rId18" Type="http://schemas.openxmlformats.org/officeDocument/2006/relationships/printerSettings" Target="../printerSettings/printerSettings218.bin" /><Relationship Id="rId19" Type="http://schemas.openxmlformats.org/officeDocument/2006/relationships/printerSettings" Target="../printerSettings/printerSettings219.bin" /><Relationship Id="rId20" Type="http://schemas.openxmlformats.org/officeDocument/2006/relationships/printerSettings" Target="../printerSettings/printerSettings220.bin" /><Relationship Id="rId21" Type="http://schemas.openxmlformats.org/officeDocument/2006/relationships/printerSettings" Target="../printerSettings/printerSettings221.bin" /><Relationship Id="rId22" Type="http://schemas.openxmlformats.org/officeDocument/2006/relationships/printerSettings" Target="../printerSettings/printerSettings222.bin" /><Relationship Id="rId23" Type="http://schemas.openxmlformats.org/officeDocument/2006/relationships/printerSettings" Target="../printerSettings/printerSettings223.bin" /><Relationship Id="rId24" Type="http://schemas.openxmlformats.org/officeDocument/2006/relationships/printerSettings" Target="../printerSettings/printerSettings224.bin" /><Relationship Id="rId25" Type="http://schemas.openxmlformats.org/officeDocument/2006/relationships/printerSettings" Target="../printerSettings/printerSettings225.bin" /><Relationship Id="rId26" Type="http://schemas.openxmlformats.org/officeDocument/2006/relationships/printerSettings" Target="../printerSettings/printerSettings226.bin" /><Relationship Id="rId27" Type="http://schemas.openxmlformats.org/officeDocument/2006/relationships/printerSettings" Target="../printerSettings/printerSettings227.bin" /><Relationship Id="rId28" Type="http://schemas.openxmlformats.org/officeDocument/2006/relationships/printerSettings" Target="../printerSettings/printerSettings228.bin" /><Relationship Id="rId29" Type="http://schemas.openxmlformats.org/officeDocument/2006/relationships/printerSettings" Target="../printerSettings/printerSettings229.bin" /><Relationship Id="rId30" Type="http://schemas.openxmlformats.org/officeDocument/2006/relationships/printerSettings" Target="../printerSettings/printerSettings230.bin" /><Relationship Id="rId31" Type="http://schemas.openxmlformats.org/officeDocument/2006/relationships/printerSettings" Target="../printerSettings/printerSettings231.bin" /><Relationship Id="rId32" Type="http://schemas.openxmlformats.org/officeDocument/2006/relationships/printerSettings" Target="../printerSettings/printerSettings232.bin" /><Relationship Id="rId33" Type="http://schemas.openxmlformats.org/officeDocument/2006/relationships/printerSettings" Target="../printerSettings/printerSettings233.bin" /><Relationship Id="rId34" Type="http://schemas.openxmlformats.org/officeDocument/2006/relationships/printerSettings" Target="../printerSettings/printerSettings234.bin" /><Relationship Id="rId35" Type="http://schemas.openxmlformats.org/officeDocument/2006/relationships/printerSettings" Target="../printerSettings/printerSettings235.bin" /><Relationship Id="rId36" Type="http://schemas.openxmlformats.org/officeDocument/2006/relationships/printerSettings" Target="../printerSettings/printerSettings236.bin" /><Relationship Id="rId37" Type="http://schemas.openxmlformats.org/officeDocument/2006/relationships/printerSettings" Target="../printerSettings/printerSettings237.bin" /><Relationship Id="rId38" Type="http://schemas.openxmlformats.org/officeDocument/2006/relationships/printerSettings" Target="../printerSettings/printerSettings238.bin" /><Relationship Id="rId39" Type="http://schemas.openxmlformats.org/officeDocument/2006/relationships/printerSettings" Target="../printerSettings/printerSettings239.bin" /><Relationship Id="rId40" Type="http://schemas.openxmlformats.org/officeDocument/2006/relationships/printerSettings" Target="../printerSettings/printerSettings240.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241.bin" /><Relationship Id="rId2" Type="http://schemas.openxmlformats.org/officeDocument/2006/relationships/printerSettings" Target="../printerSettings/printerSettings242.bin" /><Relationship Id="rId3" Type="http://schemas.openxmlformats.org/officeDocument/2006/relationships/printerSettings" Target="../printerSettings/printerSettings243.bin" /><Relationship Id="rId4" Type="http://schemas.openxmlformats.org/officeDocument/2006/relationships/printerSettings" Target="../printerSettings/printerSettings244.bin" /><Relationship Id="rId5" Type="http://schemas.openxmlformats.org/officeDocument/2006/relationships/printerSettings" Target="../printerSettings/printerSettings245.bin" /><Relationship Id="rId6" Type="http://schemas.openxmlformats.org/officeDocument/2006/relationships/printerSettings" Target="../printerSettings/printerSettings246.bin" /><Relationship Id="rId7" Type="http://schemas.openxmlformats.org/officeDocument/2006/relationships/printerSettings" Target="../printerSettings/printerSettings247.bin" /><Relationship Id="rId8" Type="http://schemas.openxmlformats.org/officeDocument/2006/relationships/printerSettings" Target="../printerSettings/printerSettings248.bin" /><Relationship Id="rId9" Type="http://schemas.openxmlformats.org/officeDocument/2006/relationships/printerSettings" Target="../printerSettings/printerSettings249.bin" /><Relationship Id="rId10" Type="http://schemas.openxmlformats.org/officeDocument/2006/relationships/printerSettings" Target="../printerSettings/printerSettings250.bin" /><Relationship Id="rId11" Type="http://schemas.openxmlformats.org/officeDocument/2006/relationships/printerSettings" Target="../printerSettings/printerSettings251.bin" /><Relationship Id="rId12" Type="http://schemas.openxmlformats.org/officeDocument/2006/relationships/printerSettings" Target="../printerSettings/printerSettings252.bin" /><Relationship Id="rId13" Type="http://schemas.openxmlformats.org/officeDocument/2006/relationships/printerSettings" Target="../printerSettings/printerSettings253.bin" /><Relationship Id="rId14" Type="http://schemas.openxmlformats.org/officeDocument/2006/relationships/printerSettings" Target="../printerSettings/printerSettings254.bin" /><Relationship Id="rId15" Type="http://schemas.openxmlformats.org/officeDocument/2006/relationships/printerSettings" Target="../printerSettings/printerSettings255.bin" /><Relationship Id="rId16" Type="http://schemas.openxmlformats.org/officeDocument/2006/relationships/printerSettings" Target="../printerSettings/printerSettings256.bin" /><Relationship Id="rId17" Type="http://schemas.openxmlformats.org/officeDocument/2006/relationships/printerSettings" Target="../printerSettings/printerSettings257.bin" /><Relationship Id="rId18" Type="http://schemas.openxmlformats.org/officeDocument/2006/relationships/printerSettings" Target="../printerSettings/printerSettings258.bin" /><Relationship Id="rId19" Type="http://schemas.openxmlformats.org/officeDocument/2006/relationships/printerSettings" Target="../printerSettings/printerSettings259.bin" /><Relationship Id="rId20" Type="http://schemas.openxmlformats.org/officeDocument/2006/relationships/printerSettings" Target="../printerSettings/printerSettings260.bin" /><Relationship Id="rId21" Type="http://schemas.openxmlformats.org/officeDocument/2006/relationships/printerSettings" Target="../printerSettings/printerSettings261.bin" /><Relationship Id="rId22" Type="http://schemas.openxmlformats.org/officeDocument/2006/relationships/printerSettings" Target="../printerSettings/printerSettings262.bin" /><Relationship Id="rId23" Type="http://schemas.openxmlformats.org/officeDocument/2006/relationships/printerSettings" Target="../printerSettings/printerSettings263.bin" /><Relationship Id="rId24" Type="http://schemas.openxmlformats.org/officeDocument/2006/relationships/printerSettings" Target="../printerSettings/printerSettings264.bin" /><Relationship Id="rId25" Type="http://schemas.openxmlformats.org/officeDocument/2006/relationships/printerSettings" Target="../printerSettings/printerSettings265.bin" /><Relationship Id="rId26" Type="http://schemas.openxmlformats.org/officeDocument/2006/relationships/printerSettings" Target="../printerSettings/printerSettings266.bin" /><Relationship Id="rId27" Type="http://schemas.openxmlformats.org/officeDocument/2006/relationships/printerSettings" Target="../printerSettings/printerSettings267.bin" /><Relationship Id="rId28" Type="http://schemas.openxmlformats.org/officeDocument/2006/relationships/printerSettings" Target="../printerSettings/printerSettings268.bin" /><Relationship Id="rId29" Type="http://schemas.openxmlformats.org/officeDocument/2006/relationships/printerSettings" Target="../printerSettings/printerSettings269.bin" /><Relationship Id="rId30" Type="http://schemas.openxmlformats.org/officeDocument/2006/relationships/printerSettings" Target="../printerSettings/printerSettings270.bin" /><Relationship Id="rId31" Type="http://schemas.openxmlformats.org/officeDocument/2006/relationships/printerSettings" Target="../printerSettings/printerSettings271.bin" /><Relationship Id="rId32" Type="http://schemas.openxmlformats.org/officeDocument/2006/relationships/printerSettings" Target="../printerSettings/printerSettings272.bin" /><Relationship Id="rId33" Type="http://schemas.openxmlformats.org/officeDocument/2006/relationships/printerSettings" Target="../printerSettings/printerSettings273.bin" /><Relationship Id="rId34" Type="http://schemas.openxmlformats.org/officeDocument/2006/relationships/printerSettings" Target="../printerSettings/printerSettings274.bin" /><Relationship Id="rId35" Type="http://schemas.openxmlformats.org/officeDocument/2006/relationships/printerSettings" Target="../printerSettings/printerSettings275.bin" /><Relationship Id="rId36" Type="http://schemas.openxmlformats.org/officeDocument/2006/relationships/printerSettings" Target="../printerSettings/printerSettings276.bin" /><Relationship Id="rId37" Type="http://schemas.openxmlformats.org/officeDocument/2006/relationships/printerSettings" Target="../printerSettings/printerSettings277.bin" /><Relationship Id="rId38" Type="http://schemas.openxmlformats.org/officeDocument/2006/relationships/printerSettings" Target="../printerSettings/printerSettings278.bin" /><Relationship Id="rId39" Type="http://schemas.openxmlformats.org/officeDocument/2006/relationships/printerSettings" Target="../printerSettings/printerSettings279.bin" /><Relationship Id="rId40" Type="http://schemas.openxmlformats.org/officeDocument/2006/relationships/printerSettings" Target="../printerSettings/printerSettings280.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281.bin" /><Relationship Id="rId2" Type="http://schemas.openxmlformats.org/officeDocument/2006/relationships/printerSettings" Target="../printerSettings/printerSettings282.bin" /><Relationship Id="rId3" Type="http://schemas.openxmlformats.org/officeDocument/2006/relationships/printerSettings" Target="../printerSettings/printerSettings283.bin" /><Relationship Id="rId4" Type="http://schemas.openxmlformats.org/officeDocument/2006/relationships/printerSettings" Target="../printerSettings/printerSettings284.bin" /><Relationship Id="rId5" Type="http://schemas.openxmlformats.org/officeDocument/2006/relationships/printerSettings" Target="../printerSettings/printerSettings285.bin" /><Relationship Id="rId6" Type="http://schemas.openxmlformats.org/officeDocument/2006/relationships/printerSettings" Target="../printerSettings/printerSettings286.bin" /><Relationship Id="rId7" Type="http://schemas.openxmlformats.org/officeDocument/2006/relationships/printerSettings" Target="../printerSettings/printerSettings287.bin" /><Relationship Id="rId8" Type="http://schemas.openxmlformats.org/officeDocument/2006/relationships/printerSettings" Target="../printerSettings/printerSettings288.bin" /><Relationship Id="rId9" Type="http://schemas.openxmlformats.org/officeDocument/2006/relationships/printerSettings" Target="../printerSettings/printerSettings289.bin" /><Relationship Id="rId10" Type="http://schemas.openxmlformats.org/officeDocument/2006/relationships/printerSettings" Target="../printerSettings/printerSettings290.bin" /><Relationship Id="rId11" Type="http://schemas.openxmlformats.org/officeDocument/2006/relationships/printerSettings" Target="../printerSettings/printerSettings291.bin" /><Relationship Id="rId12" Type="http://schemas.openxmlformats.org/officeDocument/2006/relationships/printerSettings" Target="../printerSettings/printerSettings292.bin" /><Relationship Id="rId13" Type="http://schemas.openxmlformats.org/officeDocument/2006/relationships/printerSettings" Target="../printerSettings/printerSettings293.bin" /><Relationship Id="rId14" Type="http://schemas.openxmlformats.org/officeDocument/2006/relationships/printerSettings" Target="../printerSettings/printerSettings294.bin" /><Relationship Id="rId15" Type="http://schemas.openxmlformats.org/officeDocument/2006/relationships/printerSettings" Target="../printerSettings/printerSettings295.bin" /><Relationship Id="rId16" Type="http://schemas.openxmlformats.org/officeDocument/2006/relationships/printerSettings" Target="../printerSettings/printerSettings296.bin" /><Relationship Id="rId17" Type="http://schemas.openxmlformats.org/officeDocument/2006/relationships/printerSettings" Target="../printerSettings/printerSettings297.bin" /><Relationship Id="rId18" Type="http://schemas.openxmlformats.org/officeDocument/2006/relationships/printerSettings" Target="../printerSettings/printerSettings298.bin" /><Relationship Id="rId19" Type="http://schemas.openxmlformats.org/officeDocument/2006/relationships/printerSettings" Target="../printerSettings/printerSettings299.bin" /><Relationship Id="rId20" Type="http://schemas.openxmlformats.org/officeDocument/2006/relationships/printerSettings" Target="../printerSettings/printerSettings300.bin" /><Relationship Id="rId21" Type="http://schemas.openxmlformats.org/officeDocument/2006/relationships/printerSettings" Target="../printerSettings/printerSettings301.bin" /><Relationship Id="rId22" Type="http://schemas.openxmlformats.org/officeDocument/2006/relationships/printerSettings" Target="../printerSettings/printerSettings302.bin" /><Relationship Id="rId23" Type="http://schemas.openxmlformats.org/officeDocument/2006/relationships/printerSettings" Target="../printerSettings/printerSettings303.bin" /><Relationship Id="rId24" Type="http://schemas.openxmlformats.org/officeDocument/2006/relationships/printerSettings" Target="../printerSettings/printerSettings304.bin" /><Relationship Id="rId25" Type="http://schemas.openxmlformats.org/officeDocument/2006/relationships/printerSettings" Target="../printerSettings/printerSettings305.bin" /><Relationship Id="rId26" Type="http://schemas.openxmlformats.org/officeDocument/2006/relationships/printerSettings" Target="../printerSettings/printerSettings306.bin" /><Relationship Id="rId27" Type="http://schemas.openxmlformats.org/officeDocument/2006/relationships/printerSettings" Target="../printerSettings/printerSettings307.bin" /><Relationship Id="rId28" Type="http://schemas.openxmlformats.org/officeDocument/2006/relationships/printerSettings" Target="../printerSettings/printerSettings308.bin" /><Relationship Id="rId29" Type="http://schemas.openxmlformats.org/officeDocument/2006/relationships/printerSettings" Target="../printerSettings/printerSettings309.bin" /><Relationship Id="rId30" Type="http://schemas.openxmlformats.org/officeDocument/2006/relationships/printerSettings" Target="../printerSettings/printerSettings310.bin" /><Relationship Id="rId31" Type="http://schemas.openxmlformats.org/officeDocument/2006/relationships/printerSettings" Target="../printerSettings/printerSettings311.bin" /><Relationship Id="rId32" Type="http://schemas.openxmlformats.org/officeDocument/2006/relationships/printerSettings" Target="../printerSettings/printerSettings312.bin" /><Relationship Id="rId33" Type="http://schemas.openxmlformats.org/officeDocument/2006/relationships/printerSettings" Target="../printerSettings/printerSettings313.bin" /><Relationship Id="rId34" Type="http://schemas.openxmlformats.org/officeDocument/2006/relationships/printerSettings" Target="../printerSettings/printerSettings314.bin" /><Relationship Id="rId35" Type="http://schemas.openxmlformats.org/officeDocument/2006/relationships/printerSettings" Target="../printerSettings/printerSettings315.bin" /><Relationship Id="rId36" Type="http://schemas.openxmlformats.org/officeDocument/2006/relationships/printerSettings" Target="../printerSettings/printerSettings316.bin" /><Relationship Id="rId37" Type="http://schemas.openxmlformats.org/officeDocument/2006/relationships/printerSettings" Target="../printerSettings/printerSettings317.bin" /><Relationship Id="rId38" Type="http://schemas.openxmlformats.org/officeDocument/2006/relationships/printerSettings" Target="../printerSettings/printerSettings318.bin" /><Relationship Id="rId39" Type="http://schemas.openxmlformats.org/officeDocument/2006/relationships/printerSettings" Target="../printerSettings/printerSettings319.bin" /><Relationship Id="rId40" Type="http://schemas.openxmlformats.org/officeDocument/2006/relationships/printerSettings" Target="../printerSettings/printerSettings320.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321.bin" /><Relationship Id="rId2" Type="http://schemas.openxmlformats.org/officeDocument/2006/relationships/printerSettings" Target="../printerSettings/printerSettings322.bin" /><Relationship Id="rId3" Type="http://schemas.openxmlformats.org/officeDocument/2006/relationships/printerSettings" Target="../printerSettings/printerSettings323.bin" /><Relationship Id="rId4" Type="http://schemas.openxmlformats.org/officeDocument/2006/relationships/printerSettings" Target="../printerSettings/printerSettings324.bin" /><Relationship Id="rId5" Type="http://schemas.openxmlformats.org/officeDocument/2006/relationships/printerSettings" Target="../printerSettings/printerSettings325.bin" /><Relationship Id="rId6" Type="http://schemas.openxmlformats.org/officeDocument/2006/relationships/printerSettings" Target="../printerSettings/printerSettings326.bin" /><Relationship Id="rId7" Type="http://schemas.openxmlformats.org/officeDocument/2006/relationships/printerSettings" Target="../printerSettings/printerSettings327.bin" /><Relationship Id="rId8" Type="http://schemas.openxmlformats.org/officeDocument/2006/relationships/printerSettings" Target="../printerSettings/printerSettings328.bin" /><Relationship Id="rId9" Type="http://schemas.openxmlformats.org/officeDocument/2006/relationships/printerSettings" Target="../printerSettings/printerSettings329.bin" /><Relationship Id="rId10" Type="http://schemas.openxmlformats.org/officeDocument/2006/relationships/printerSettings" Target="../printerSettings/printerSettings330.bin" /><Relationship Id="rId11" Type="http://schemas.openxmlformats.org/officeDocument/2006/relationships/printerSettings" Target="../printerSettings/printerSettings331.bin" /><Relationship Id="rId12" Type="http://schemas.openxmlformats.org/officeDocument/2006/relationships/printerSettings" Target="../printerSettings/printerSettings332.bin" /><Relationship Id="rId13" Type="http://schemas.openxmlformats.org/officeDocument/2006/relationships/printerSettings" Target="../printerSettings/printerSettings333.bin" /><Relationship Id="rId14" Type="http://schemas.openxmlformats.org/officeDocument/2006/relationships/printerSettings" Target="../printerSettings/printerSettings334.bin" /><Relationship Id="rId15" Type="http://schemas.openxmlformats.org/officeDocument/2006/relationships/printerSettings" Target="../printerSettings/printerSettings335.bin" /><Relationship Id="rId16" Type="http://schemas.openxmlformats.org/officeDocument/2006/relationships/printerSettings" Target="../printerSettings/printerSettings336.bin" /><Relationship Id="rId17" Type="http://schemas.openxmlformats.org/officeDocument/2006/relationships/printerSettings" Target="../printerSettings/printerSettings337.bin" /><Relationship Id="rId18" Type="http://schemas.openxmlformats.org/officeDocument/2006/relationships/printerSettings" Target="../printerSettings/printerSettings338.bin" /><Relationship Id="rId19" Type="http://schemas.openxmlformats.org/officeDocument/2006/relationships/printerSettings" Target="../printerSettings/printerSettings339.bin" /><Relationship Id="rId20" Type="http://schemas.openxmlformats.org/officeDocument/2006/relationships/printerSettings" Target="../printerSettings/printerSettings340.bin" /><Relationship Id="rId21" Type="http://schemas.openxmlformats.org/officeDocument/2006/relationships/printerSettings" Target="../printerSettings/printerSettings341.bin" /><Relationship Id="rId22" Type="http://schemas.openxmlformats.org/officeDocument/2006/relationships/printerSettings" Target="../printerSettings/printerSettings342.bin" /><Relationship Id="rId23" Type="http://schemas.openxmlformats.org/officeDocument/2006/relationships/printerSettings" Target="../printerSettings/printerSettings343.bin" /><Relationship Id="rId24" Type="http://schemas.openxmlformats.org/officeDocument/2006/relationships/printerSettings" Target="../printerSettings/printerSettings344.bin" /><Relationship Id="rId25" Type="http://schemas.openxmlformats.org/officeDocument/2006/relationships/printerSettings" Target="../printerSettings/printerSettings345.bin" /><Relationship Id="rId26" Type="http://schemas.openxmlformats.org/officeDocument/2006/relationships/printerSettings" Target="../printerSettings/printerSettings346.bin" /><Relationship Id="rId27" Type="http://schemas.openxmlformats.org/officeDocument/2006/relationships/printerSettings" Target="../printerSettings/printerSettings347.bin" /><Relationship Id="rId28" Type="http://schemas.openxmlformats.org/officeDocument/2006/relationships/printerSettings" Target="../printerSettings/printerSettings348.bin" /><Relationship Id="rId29" Type="http://schemas.openxmlformats.org/officeDocument/2006/relationships/printerSettings" Target="../printerSettings/printerSettings349.bin" /><Relationship Id="rId30" Type="http://schemas.openxmlformats.org/officeDocument/2006/relationships/printerSettings" Target="../printerSettings/printerSettings350.bin" /><Relationship Id="rId31" Type="http://schemas.openxmlformats.org/officeDocument/2006/relationships/printerSettings" Target="../printerSettings/printerSettings351.bin" /><Relationship Id="rId32" Type="http://schemas.openxmlformats.org/officeDocument/2006/relationships/printerSettings" Target="../printerSettings/printerSettings352.bin" /><Relationship Id="rId33" Type="http://schemas.openxmlformats.org/officeDocument/2006/relationships/printerSettings" Target="../printerSettings/printerSettings353.bin" /><Relationship Id="rId34" Type="http://schemas.openxmlformats.org/officeDocument/2006/relationships/printerSettings" Target="../printerSettings/printerSettings354.bin" /><Relationship Id="rId35" Type="http://schemas.openxmlformats.org/officeDocument/2006/relationships/printerSettings" Target="../printerSettings/printerSettings355.bin" /><Relationship Id="rId36" Type="http://schemas.openxmlformats.org/officeDocument/2006/relationships/printerSettings" Target="../printerSettings/printerSettings356.bin" /><Relationship Id="rId37" Type="http://schemas.openxmlformats.org/officeDocument/2006/relationships/printerSettings" Target="../printerSettings/printerSettings357.bin" /><Relationship Id="rId38" Type="http://schemas.openxmlformats.org/officeDocument/2006/relationships/printerSettings" Target="../printerSettings/printerSettings358.bin" /><Relationship Id="rId39" Type="http://schemas.openxmlformats.org/officeDocument/2006/relationships/printerSettings" Target="../printerSettings/printerSettings359.bin" /><Relationship Id="rId40" Type="http://schemas.openxmlformats.org/officeDocument/2006/relationships/printerSettings" Target="../printerSettings/printerSettings360.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1:M18"/>
  <sheetViews>
    <sheetView tabSelected="1" view="pageBreakPreview" zoomScaleSheetLayoutView="100" workbookViewId="0">
      <selection activeCell="B17" sqref="B17"/>
    </sheetView>
  </sheetViews>
  <sheetFormatPr defaultRowHeight="16.2"/>
  <cols>
    <col min="1" max="1" width="3.25" style="1" customWidth="1"/>
    <col min="2" max="2" width="13.375" style="2" customWidth="1"/>
    <col min="3" max="9" width="10.875" style="1" customWidth="1"/>
    <col min="10" max="10" width="2.125" style="1" customWidth="1"/>
    <col min="11" max="11" width="11.5" style="1" customWidth="1"/>
    <col min="12" max="12" width="15.75" style="1" customWidth="1"/>
    <col min="13" max="13" width="12.125" style="3" bestFit="1" customWidth="1"/>
    <col min="14" max="256" width="9" style="1" customWidth="1"/>
    <col min="257" max="257" width="3.25" style="1" customWidth="1"/>
    <col min="258" max="258" width="13.375" style="1" customWidth="1"/>
    <col min="259" max="265" width="10.875" style="1" customWidth="1"/>
    <col min="266" max="266" width="2.125" style="1" customWidth="1"/>
    <col min="267" max="267" width="11.5" style="1" customWidth="1"/>
    <col min="268" max="268" width="15.75" style="1" customWidth="1"/>
    <col min="269" max="269" width="12.125" style="1" bestFit="1" customWidth="1"/>
    <col min="270" max="512" width="9" style="1" customWidth="1"/>
    <col min="513" max="513" width="3.25" style="1" customWidth="1"/>
    <col min="514" max="514" width="13.375" style="1" customWidth="1"/>
    <col min="515" max="521" width="10.875" style="1" customWidth="1"/>
    <col min="522" max="522" width="2.125" style="1" customWidth="1"/>
    <col min="523" max="523" width="11.5" style="1" customWidth="1"/>
    <col min="524" max="524" width="15.75" style="1" customWidth="1"/>
    <col min="525" max="525" width="12.125" style="1" bestFit="1" customWidth="1"/>
    <col min="526" max="768" width="9" style="1" customWidth="1"/>
    <col min="769" max="769" width="3.25" style="1" customWidth="1"/>
    <col min="770" max="770" width="13.375" style="1" customWidth="1"/>
    <col min="771" max="777" width="10.875" style="1" customWidth="1"/>
    <col min="778" max="778" width="2.125" style="1" customWidth="1"/>
    <col min="779" max="779" width="11.5" style="1" customWidth="1"/>
    <col min="780" max="780" width="15.75" style="1" customWidth="1"/>
    <col min="781" max="781" width="12.125" style="1" bestFit="1" customWidth="1"/>
    <col min="782" max="1024" width="9" style="1" customWidth="1"/>
    <col min="1025" max="1025" width="3.25" style="1" customWidth="1"/>
    <col min="1026" max="1026" width="13.375" style="1" customWidth="1"/>
    <col min="1027" max="1033" width="10.875" style="1" customWidth="1"/>
    <col min="1034" max="1034" width="2.125" style="1" customWidth="1"/>
    <col min="1035" max="1035" width="11.5" style="1" customWidth="1"/>
    <col min="1036" max="1036" width="15.75" style="1" customWidth="1"/>
    <col min="1037" max="1037" width="12.125" style="1" bestFit="1" customWidth="1"/>
    <col min="1038" max="1280" width="9" style="1" customWidth="1"/>
    <col min="1281" max="1281" width="3.25" style="1" customWidth="1"/>
    <col min="1282" max="1282" width="13.375" style="1" customWidth="1"/>
    <col min="1283" max="1289" width="10.875" style="1" customWidth="1"/>
    <col min="1290" max="1290" width="2.125" style="1" customWidth="1"/>
    <col min="1291" max="1291" width="11.5" style="1" customWidth="1"/>
    <col min="1292" max="1292" width="15.75" style="1" customWidth="1"/>
    <col min="1293" max="1293" width="12.125" style="1" bestFit="1" customWidth="1"/>
    <col min="1294" max="1536" width="9" style="1" customWidth="1"/>
    <col min="1537" max="1537" width="3.25" style="1" customWidth="1"/>
    <col min="1538" max="1538" width="13.375" style="1" customWidth="1"/>
    <col min="1539" max="1545" width="10.875" style="1" customWidth="1"/>
    <col min="1546" max="1546" width="2.125" style="1" customWidth="1"/>
    <col min="1547" max="1547" width="11.5" style="1" customWidth="1"/>
    <col min="1548" max="1548" width="15.75" style="1" customWidth="1"/>
    <col min="1549" max="1549" width="12.125" style="1" bestFit="1" customWidth="1"/>
    <col min="1550" max="1792" width="9" style="1" customWidth="1"/>
    <col min="1793" max="1793" width="3.25" style="1" customWidth="1"/>
    <col min="1794" max="1794" width="13.375" style="1" customWidth="1"/>
    <col min="1795" max="1801" width="10.875" style="1" customWidth="1"/>
    <col min="1802" max="1802" width="2.125" style="1" customWidth="1"/>
    <col min="1803" max="1803" width="11.5" style="1" customWidth="1"/>
    <col min="1804" max="1804" width="15.75" style="1" customWidth="1"/>
    <col min="1805" max="1805" width="12.125" style="1" bestFit="1" customWidth="1"/>
    <col min="1806" max="2048" width="9" style="1" customWidth="1"/>
    <col min="2049" max="2049" width="3.25" style="1" customWidth="1"/>
    <col min="2050" max="2050" width="13.375" style="1" customWidth="1"/>
    <col min="2051" max="2057" width="10.875" style="1" customWidth="1"/>
    <col min="2058" max="2058" width="2.125" style="1" customWidth="1"/>
    <col min="2059" max="2059" width="11.5" style="1" customWidth="1"/>
    <col min="2060" max="2060" width="15.75" style="1" customWidth="1"/>
    <col min="2061" max="2061" width="12.125" style="1" bestFit="1" customWidth="1"/>
    <col min="2062" max="2304" width="9" style="1" customWidth="1"/>
    <col min="2305" max="2305" width="3.25" style="1" customWidth="1"/>
    <col min="2306" max="2306" width="13.375" style="1" customWidth="1"/>
    <col min="2307" max="2313" width="10.875" style="1" customWidth="1"/>
    <col min="2314" max="2314" width="2.125" style="1" customWidth="1"/>
    <col min="2315" max="2315" width="11.5" style="1" customWidth="1"/>
    <col min="2316" max="2316" width="15.75" style="1" customWidth="1"/>
    <col min="2317" max="2317" width="12.125" style="1" bestFit="1" customWidth="1"/>
    <col min="2318" max="2560" width="9" style="1" customWidth="1"/>
    <col min="2561" max="2561" width="3.25" style="1" customWidth="1"/>
    <col min="2562" max="2562" width="13.375" style="1" customWidth="1"/>
    <col min="2563" max="2569" width="10.875" style="1" customWidth="1"/>
    <col min="2570" max="2570" width="2.125" style="1" customWidth="1"/>
    <col min="2571" max="2571" width="11.5" style="1" customWidth="1"/>
    <col min="2572" max="2572" width="15.75" style="1" customWidth="1"/>
    <col min="2573" max="2573" width="12.125" style="1" bestFit="1" customWidth="1"/>
    <col min="2574" max="2816" width="9" style="1" customWidth="1"/>
    <col min="2817" max="2817" width="3.25" style="1" customWidth="1"/>
    <col min="2818" max="2818" width="13.375" style="1" customWidth="1"/>
    <col min="2819" max="2825" width="10.875" style="1" customWidth="1"/>
    <col min="2826" max="2826" width="2.125" style="1" customWidth="1"/>
    <col min="2827" max="2827" width="11.5" style="1" customWidth="1"/>
    <col min="2828" max="2828" width="15.75" style="1" customWidth="1"/>
    <col min="2829" max="2829" width="12.125" style="1" bestFit="1" customWidth="1"/>
    <col min="2830" max="3072" width="9" style="1" customWidth="1"/>
    <col min="3073" max="3073" width="3.25" style="1" customWidth="1"/>
    <col min="3074" max="3074" width="13.375" style="1" customWidth="1"/>
    <col min="3075" max="3081" width="10.875" style="1" customWidth="1"/>
    <col min="3082" max="3082" width="2.125" style="1" customWidth="1"/>
    <col min="3083" max="3083" width="11.5" style="1" customWidth="1"/>
    <col min="3084" max="3084" width="15.75" style="1" customWidth="1"/>
    <col min="3085" max="3085" width="12.125" style="1" bestFit="1" customWidth="1"/>
    <col min="3086" max="3328" width="9" style="1" customWidth="1"/>
    <col min="3329" max="3329" width="3.25" style="1" customWidth="1"/>
    <col min="3330" max="3330" width="13.375" style="1" customWidth="1"/>
    <col min="3331" max="3337" width="10.875" style="1" customWidth="1"/>
    <col min="3338" max="3338" width="2.125" style="1" customWidth="1"/>
    <col min="3339" max="3339" width="11.5" style="1" customWidth="1"/>
    <col min="3340" max="3340" width="15.75" style="1" customWidth="1"/>
    <col min="3341" max="3341" width="12.125" style="1" bestFit="1" customWidth="1"/>
    <col min="3342" max="3584" width="9" style="1" customWidth="1"/>
    <col min="3585" max="3585" width="3.25" style="1" customWidth="1"/>
    <col min="3586" max="3586" width="13.375" style="1" customWidth="1"/>
    <col min="3587" max="3593" width="10.875" style="1" customWidth="1"/>
    <col min="3594" max="3594" width="2.125" style="1" customWidth="1"/>
    <col min="3595" max="3595" width="11.5" style="1" customWidth="1"/>
    <col min="3596" max="3596" width="15.75" style="1" customWidth="1"/>
    <col min="3597" max="3597" width="12.125" style="1" bestFit="1" customWidth="1"/>
    <col min="3598" max="3840" width="9" style="1" customWidth="1"/>
    <col min="3841" max="3841" width="3.25" style="1" customWidth="1"/>
    <col min="3842" max="3842" width="13.375" style="1" customWidth="1"/>
    <col min="3843" max="3849" width="10.875" style="1" customWidth="1"/>
    <col min="3850" max="3850" width="2.125" style="1" customWidth="1"/>
    <col min="3851" max="3851" width="11.5" style="1" customWidth="1"/>
    <col min="3852" max="3852" width="15.75" style="1" customWidth="1"/>
    <col min="3853" max="3853" width="12.125" style="1" bestFit="1" customWidth="1"/>
    <col min="3854" max="4096" width="9" style="1" customWidth="1"/>
    <col min="4097" max="4097" width="3.25" style="1" customWidth="1"/>
    <col min="4098" max="4098" width="13.375" style="1" customWidth="1"/>
    <col min="4099" max="4105" width="10.875" style="1" customWidth="1"/>
    <col min="4106" max="4106" width="2.125" style="1" customWidth="1"/>
    <col min="4107" max="4107" width="11.5" style="1" customWidth="1"/>
    <col min="4108" max="4108" width="15.75" style="1" customWidth="1"/>
    <col min="4109" max="4109" width="12.125" style="1" bestFit="1" customWidth="1"/>
    <col min="4110" max="4352" width="9" style="1" customWidth="1"/>
    <col min="4353" max="4353" width="3.25" style="1" customWidth="1"/>
    <col min="4354" max="4354" width="13.375" style="1" customWidth="1"/>
    <col min="4355" max="4361" width="10.875" style="1" customWidth="1"/>
    <col min="4362" max="4362" width="2.125" style="1" customWidth="1"/>
    <col min="4363" max="4363" width="11.5" style="1" customWidth="1"/>
    <col min="4364" max="4364" width="15.75" style="1" customWidth="1"/>
    <col min="4365" max="4365" width="12.125" style="1" bestFit="1" customWidth="1"/>
    <col min="4366" max="4608" width="9" style="1" customWidth="1"/>
    <col min="4609" max="4609" width="3.25" style="1" customWidth="1"/>
    <col min="4610" max="4610" width="13.375" style="1" customWidth="1"/>
    <col min="4611" max="4617" width="10.875" style="1" customWidth="1"/>
    <col min="4618" max="4618" width="2.125" style="1" customWidth="1"/>
    <col min="4619" max="4619" width="11.5" style="1" customWidth="1"/>
    <col min="4620" max="4620" width="15.75" style="1" customWidth="1"/>
    <col min="4621" max="4621" width="12.125" style="1" bestFit="1" customWidth="1"/>
    <col min="4622" max="4864" width="9" style="1" customWidth="1"/>
    <col min="4865" max="4865" width="3.25" style="1" customWidth="1"/>
    <col min="4866" max="4866" width="13.375" style="1" customWidth="1"/>
    <col min="4867" max="4873" width="10.875" style="1" customWidth="1"/>
    <col min="4874" max="4874" width="2.125" style="1" customWidth="1"/>
    <col min="4875" max="4875" width="11.5" style="1" customWidth="1"/>
    <col min="4876" max="4876" width="15.75" style="1" customWidth="1"/>
    <col min="4877" max="4877" width="12.125" style="1" bestFit="1" customWidth="1"/>
    <col min="4878" max="5120" width="9" style="1" customWidth="1"/>
    <col min="5121" max="5121" width="3.25" style="1" customWidth="1"/>
    <col min="5122" max="5122" width="13.375" style="1" customWidth="1"/>
    <col min="5123" max="5129" width="10.875" style="1" customWidth="1"/>
    <col min="5130" max="5130" width="2.125" style="1" customWidth="1"/>
    <col min="5131" max="5131" width="11.5" style="1" customWidth="1"/>
    <col min="5132" max="5132" width="15.75" style="1" customWidth="1"/>
    <col min="5133" max="5133" width="12.125" style="1" bestFit="1" customWidth="1"/>
    <col min="5134" max="5376" width="9" style="1" customWidth="1"/>
    <col min="5377" max="5377" width="3.25" style="1" customWidth="1"/>
    <col min="5378" max="5378" width="13.375" style="1" customWidth="1"/>
    <col min="5379" max="5385" width="10.875" style="1" customWidth="1"/>
    <col min="5386" max="5386" width="2.125" style="1" customWidth="1"/>
    <col min="5387" max="5387" width="11.5" style="1" customWidth="1"/>
    <col min="5388" max="5388" width="15.75" style="1" customWidth="1"/>
    <col min="5389" max="5389" width="12.125" style="1" bestFit="1" customWidth="1"/>
    <col min="5390" max="5632" width="9" style="1" customWidth="1"/>
    <col min="5633" max="5633" width="3.25" style="1" customWidth="1"/>
    <col min="5634" max="5634" width="13.375" style="1" customWidth="1"/>
    <col min="5635" max="5641" width="10.875" style="1" customWidth="1"/>
    <col min="5642" max="5642" width="2.125" style="1" customWidth="1"/>
    <col min="5643" max="5643" width="11.5" style="1" customWidth="1"/>
    <col min="5644" max="5644" width="15.75" style="1" customWidth="1"/>
    <col min="5645" max="5645" width="12.125" style="1" bestFit="1" customWidth="1"/>
    <col min="5646" max="5888" width="9" style="1" customWidth="1"/>
    <col min="5889" max="5889" width="3.25" style="1" customWidth="1"/>
    <col min="5890" max="5890" width="13.375" style="1" customWidth="1"/>
    <col min="5891" max="5897" width="10.875" style="1" customWidth="1"/>
    <col min="5898" max="5898" width="2.125" style="1" customWidth="1"/>
    <col min="5899" max="5899" width="11.5" style="1" customWidth="1"/>
    <col min="5900" max="5900" width="15.75" style="1" customWidth="1"/>
    <col min="5901" max="5901" width="12.125" style="1" bestFit="1" customWidth="1"/>
    <col min="5902" max="6144" width="9" style="1" customWidth="1"/>
    <col min="6145" max="6145" width="3.25" style="1" customWidth="1"/>
    <col min="6146" max="6146" width="13.375" style="1" customWidth="1"/>
    <col min="6147" max="6153" width="10.875" style="1" customWidth="1"/>
    <col min="6154" max="6154" width="2.125" style="1" customWidth="1"/>
    <col min="6155" max="6155" width="11.5" style="1" customWidth="1"/>
    <col min="6156" max="6156" width="15.75" style="1" customWidth="1"/>
    <col min="6157" max="6157" width="12.125" style="1" bestFit="1" customWidth="1"/>
    <col min="6158" max="6400" width="9" style="1" customWidth="1"/>
    <col min="6401" max="6401" width="3.25" style="1" customWidth="1"/>
    <col min="6402" max="6402" width="13.375" style="1" customWidth="1"/>
    <col min="6403" max="6409" width="10.875" style="1" customWidth="1"/>
    <col min="6410" max="6410" width="2.125" style="1" customWidth="1"/>
    <col min="6411" max="6411" width="11.5" style="1" customWidth="1"/>
    <col min="6412" max="6412" width="15.75" style="1" customWidth="1"/>
    <col min="6413" max="6413" width="12.125" style="1" bestFit="1" customWidth="1"/>
    <col min="6414" max="6656" width="9" style="1" customWidth="1"/>
    <col min="6657" max="6657" width="3.25" style="1" customWidth="1"/>
    <col min="6658" max="6658" width="13.375" style="1" customWidth="1"/>
    <col min="6659" max="6665" width="10.875" style="1" customWidth="1"/>
    <col min="6666" max="6666" width="2.125" style="1" customWidth="1"/>
    <col min="6667" max="6667" width="11.5" style="1" customWidth="1"/>
    <col min="6668" max="6668" width="15.75" style="1" customWidth="1"/>
    <col min="6669" max="6669" width="12.125" style="1" bestFit="1" customWidth="1"/>
    <col min="6670" max="6912" width="9" style="1" customWidth="1"/>
    <col min="6913" max="6913" width="3.25" style="1" customWidth="1"/>
    <col min="6914" max="6914" width="13.375" style="1" customWidth="1"/>
    <col min="6915" max="6921" width="10.875" style="1" customWidth="1"/>
    <col min="6922" max="6922" width="2.125" style="1" customWidth="1"/>
    <col min="6923" max="6923" width="11.5" style="1" customWidth="1"/>
    <col min="6924" max="6924" width="15.75" style="1" customWidth="1"/>
    <col min="6925" max="6925" width="12.125" style="1" bestFit="1" customWidth="1"/>
    <col min="6926" max="7168" width="9" style="1" customWidth="1"/>
    <col min="7169" max="7169" width="3.25" style="1" customWidth="1"/>
    <col min="7170" max="7170" width="13.375" style="1" customWidth="1"/>
    <col min="7171" max="7177" width="10.875" style="1" customWidth="1"/>
    <col min="7178" max="7178" width="2.125" style="1" customWidth="1"/>
    <col min="7179" max="7179" width="11.5" style="1" customWidth="1"/>
    <col min="7180" max="7180" width="15.75" style="1" customWidth="1"/>
    <col min="7181" max="7181" width="12.125" style="1" bestFit="1" customWidth="1"/>
    <col min="7182" max="7424" width="9" style="1" customWidth="1"/>
    <col min="7425" max="7425" width="3.25" style="1" customWidth="1"/>
    <col min="7426" max="7426" width="13.375" style="1" customWidth="1"/>
    <col min="7427" max="7433" width="10.875" style="1" customWidth="1"/>
    <col min="7434" max="7434" width="2.125" style="1" customWidth="1"/>
    <col min="7435" max="7435" width="11.5" style="1" customWidth="1"/>
    <col min="7436" max="7436" width="15.75" style="1" customWidth="1"/>
    <col min="7437" max="7437" width="12.125" style="1" bestFit="1" customWidth="1"/>
    <col min="7438" max="7680" width="9" style="1" customWidth="1"/>
    <col min="7681" max="7681" width="3.25" style="1" customWidth="1"/>
    <col min="7682" max="7682" width="13.375" style="1" customWidth="1"/>
    <col min="7683" max="7689" width="10.875" style="1" customWidth="1"/>
    <col min="7690" max="7690" width="2.125" style="1" customWidth="1"/>
    <col min="7691" max="7691" width="11.5" style="1" customWidth="1"/>
    <col min="7692" max="7692" width="15.75" style="1" customWidth="1"/>
    <col min="7693" max="7693" width="12.125" style="1" bestFit="1" customWidth="1"/>
    <col min="7694" max="7936" width="9" style="1" customWidth="1"/>
    <col min="7937" max="7937" width="3.25" style="1" customWidth="1"/>
    <col min="7938" max="7938" width="13.375" style="1" customWidth="1"/>
    <col min="7939" max="7945" width="10.875" style="1" customWidth="1"/>
    <col min="7946" max="7946" width="2.125" style="1" customWidth="1"/>
    <col min="7947" max="7947" width="11.5" style="1" customWidth="1"/>
    <col min="7948" max="7948" width="15.75" style="1" customWidth="1"/>
    <col min="7949" max="7949" width="12.125" style="1" bestFit="1" customWidth="1"/>
    <col min="7950" max="8192" width="9" style="1" customWidth="1"/>
    <col min="8193" max="8193" width="3.25" style="1" customWidth="1"/>
    <col min="8194" max="8194" width="13.375" style="1" customWidth="1"/>
    <col min="8195" max="8201" width="10.875" style="1" customWidth="1"/>
    <col min="8202" max="8202" width="2.125" style="1" customWidth="1"/>
    <col min="8203" max="8203" width="11.5" style="1" customWidth="1"/>
    <col min="8204" max="8204" width="15.75" style="1" customWidth="1"/>
    <col min="8205" max="8205" width="12.125" style="1" bestFit="1" customWidth="1"/>
    <col min="8206" max="8448" width="9" style="1" customWidth="1"/>
    <col min="8449" max="8449" width="3.25" style="1" customWidth="1"/>
    <col min="8450" max="8450" width="13.375" style="1" customWidth="1"/>
    <col min="8451" max="8457" width="10.875" style="1" customWidth="1"/>
    <col min="8458" max="8458" width="2.125" style="1" customWidth="1"/>
    <col min="8459" max="8459" width="11.5" style="1" customWidth="1"/>
    <col min="8460" max="8460" width="15.75" style="1" customWidth="1"/>
    <col min="8461" max="8461" width="12.125" style="1" bestFit="1" customWidth="1"/>
    <col min="8462" max="8704" width="9" style="1" customWidth="1"/>
    <col min="8705" max="8705" width="3.25" style="1" customWidth="1"/>
    <col min="8706" max="8706" width="13.375" style="1" customWidth="1"/>
    <col min="8707" max="8713" width="10.875" style="1" customWidth="1"/>
    <col min="8714" max="8714" width="2.125" style="1" customWidth="1"/>
    <col min="8715" max="8715" width="11.5" style="1" customWidth="1"/>
    <col min="8716" max="8716" width="15.75" style="1" customWidth="1"/>
    <col min="8717" max="8717" width="12.125" style="1" bestFit="1" customWidth="1"/>
    <col min="8718" max="8960" width="9" style="1" customWidth="1"/>
    <col min="8961" max="8961" width="3.25" style="1" customWidth="1"/>
    <col min="8962" max="8962" width="13.375" style="1" customWidth="1"/>
    <col min="8963" max="8969" width="10.875" style="1" customWidth="1"/>
    <col min="8970" max="8970" width="2.125" style="1" customWidth="1"/>
    <col min="8971" max="8971" width="11.5" style="1" customWidth="1"/>
    <col min="8972" max="8972" width="15.75" style="1" customWidth="1"/>
    <col min="8973" max="8973" width="12.125" style="1" bestFit="1" customWidth="1"/>
    <col min="8974" max="9216" width="9" style="1" customWidth="1"/>
    <col min="9217" max="9217" width="3.25" style="1" customWidth="1"/>
    <col min="9218" max="9218" width="13.375" style="1" customWidth="1"/>
    <col min="9219" max="9225" width="10.875" style="1" customWidth="1"/>
    <col min="9226" max="9226" width="2.125" style="1" customWidth="1"/>
    <col min="9227" max="9227" width="11.5" style="1" customWidth="1"/>
    <col min="9228" max="9228" width="15.75" style="1" customWidth="1"/>
    <col min="9229" max="9229" width="12.125" style="1" bestFit="1" customWidth="1"/>
    <col min="9230" max="9472" width="9" style="1" customWidth="1"/>
    <col min="9473" max="9473" width="3.25" style="1" customWidth="1"/>
    <col min="9474" max="9474" width="13.375" style="1" customWidth="1"/>
    <col min="9475" max="9481" width="10.875" style="1" customWidth="1"/>
    <col min="9482" max="9482" width="2.125" style="1" customWidth="1"/>
    <col min="9483" max="9483" width="11.5" style="1" customWidth="1"/>
    <col min="9484" max="9484" width="15.75" style="1" customWidth="1"/>
    <col min="9485" max="9485" width="12.125" style="1" bestFit="1" customWidth="1"/>
    <col min="9486" max="9728" width="9" style="1" customWidth="1"/>
    <col min="9729" max="9729" width="3.25" style="1" customWidth="1"/>
    <col min="9730" max="9730" width="13.375" style="1" customWidth="1"/>
    <col min="9731" max="9737" width="10.875" style="1" customWidth="1"/>
    <col min="9738" max="9738" width="2.125" style="1" customWidth="1"/>
    <col min="9739" max="9739" width="11.5" style="1" customWidth="1"/>
    <col min="9740" max="9740" width="15.75" style="1" customWidth="1"/>
    <col min="9741" max="9741" width="12.125" style="1" bestFit="1" customWidth="1"/>
    <col min="9742" max="9984" width="9" style="1" customWidth="1"/>
    <col min="9985" max="9985" width="3.25" style="1" customWidth="1"/>
    <col min="9986" max="9986" width="13.375" style="1" customWidth="1"/>
    <col min="9987" max="9993" width="10.875" style="1" customWidth="1"/>
    <col min="9994" max="9994" width="2.125" style="1" customWidth="1"/>
    <col min="9995" max="9995" width="11.5" style="1" customWidth="1"/>
    <col min="9996" max="9996" width="15.75" style="1" customWidth="1"/>
    <col min="9997" max="9997" width="12.125" style="1" bestFit="1" customWidth="1"/>
    <col min="9998" max="10240" width="9" style="1" customWidth="1"/>
    <col min="10241" max="10241" width="3.25" style="1" customWidth="1"/>
    <col min="10242" max="10242" width="13.375" style="1" customWidth="1"/>
    <col min="10243" max="10249" width="10.875" style="1" customWidth="1"/>
    <col min="10250" max="10250" width="2.125" style="1" customWidth="1"/>
    <col min="10251" max="10251" width="11.5" style="1" customWidth="1"/>
    <col min="10252" max="10252" width="15.75" style="1" customWidth="1"/>
    <col min="10253" max="10253" width="12.125" style="1" bestFit="1" customWidth="1"/>
    <col min="10254" max="10496" width="9" style="1" customWidth="1"/>
    <col min="10497" max="10497" width="3.25" style="1" customWidth="1"/>
    <col min="10498" max="10498" width="13.375" style="1" customWidth="1"/>
    <col min="10499" max="10505" width="10.875" style="1" customWidth="1"/>
    <col min="10506" max="10506" width="2.125" style="1" customWidth="1"/>
    <col min="10507" max="10507" width="11.5" style="1" customWidth="1"/>
    <col min="10508" max="10508" width="15.75" style="1" customWidth="1"/>
    <col min="10509" max="10509" width="12.125" style="1" bestFit="1" customWidth="1"/>
    <col min="10510" max="10752" width="9" style="1" customWidth="1"/>
    <col min="10753" max="10753" width="3.25" style="1" customWidth="1"/>
    <col min="10754" max="10754" width="13.375" style="1" customWidth="1"/>
    <col min="10755" max="10761" width="10.875" style="1" customWidth="1"/>
    <col min="10762" max="10762" width="2.125" style="1" customWidth="1"/>
    <col min="10763" max="10763" width="11.5" style="1" customWidth="1"/>
    <col min="10764" max="10764" width="15.75" style="1" customWidth="1"/>
    <col min="10765" max="10765" width="12.125" style="1" bestFit="1" customWidth="1"/>
    <col min="10766" max="11008" width="9" style="1" customWidth="1"/>
    <col min="11009" max="11009" width="3.25" style="1" customWidth="1"/>
    <col min="11010" max="11010" width="13.375" style="1" customWidth="1"/>
    <col min="11011" max="11017" width="10.875" style="1" customWidth="1"/>
    <col min="11018" max="11018" width="2.125" style="1" customWidth="1"/>
    <col min="11019" max="11019" width="11.5" style="1" customWidth="1"/>
    <col min="11020" max="11020" width="15.75" style="1" customWidth="1"/>
    <col min="11021" max="11021" width="12.125" style="1" bestFit="1" customWidth="1"/>
    <col min="11022" max="11264" width="9" style="1" customWidth="1"/>
    <col min="11265" max="11265" width="3.25" style="1" customWidth="1"/>
    <col min="11266" max="11266" width="13.375" style="1" customWidth="1"/>
    <col min="11267" max="11273" width="10.875" style="1" customWidth="1"/>
    <col min="11274" max="11274" width="2.125" style="1" customWidth="1"/>
    <col min="11275" max="11275" width="11.5" style="1" customWidth="1"/>
    <col min="11276" max="11276" width="15.75" style="1" customWidth="1"/>
    <col min="11277" max="11277" width="12.125" style="1" bestFit="1" customWidth="1"/>
    <col min="11278" max="11520" width="9" style="1" customWidth="1"/>
    <col min="11521" max="11521" width="3.25" style="1" customWidth="1"/>
    <col min="11522" max="11522" width="13.375" style="1" customWidth="1"/>
    <col min="11523" max="11529" width="10.875" style="1" customWidth="1"/>
    <col min="11530" max="11530" width="2.125" style="1" customWidth="1"/>
    <col min="11531" max="11531" width="11.5" style="1" customWidth="1"/>
    <col min="11532" max="11532" width="15.75" style="1" customWidth="1"/>
    <col min="11533" max="11533" width="12.125" style="1" bestFit="1" customWidth="1"/>
    <col min="11534" max="11776" width="9" style="1" customWidth="1"/>
    <col min="11777" max="11777" width="3.25" style="1" customWidth="1"/>
    <col min="11778" max="11778" width="13.375" style="1" customWidth="1"/>
    <col min="11779" max="11785" width="10.875" style="1" customWidth="1"/>
    <col min="11786" max="11786" width="2.125" style="1" customWidth="1"/>
    <col min="11787" max="11787" width="11.5" style="1" customWidth="1"/>
    <col min="11788" max="11788" width="15.75" style="1" customWidth="1"/>
    <col min="11789" max="11789" width="12.125" style="1" bestFit="1" customWidth="1"/>
    <col min="11790" max="12032" width="9" style="1" customWidth="1"/>
    <col min="12033" max="12033" width="3.25" style="1" customWidth="1"/>
    <col min="12034" max="12034" width="13.375" style="1" customWidth="1"/>
    <col min="12035" max="12041" width="10.875" style="1" customWidth="1"/>
    <col min="12042" max="12042" width="2.125" style="1" customWidth="1"/>
    <col min="12043" max="12043" width="11.5" style="1" customWidth="1"/>
    <col min="12044" max="12044" width="15.75" style="1" customWidth="1"/>
    <col min="12045" max="12045" width="12.125" style="1" bestFit="1" customWidth="1"/>
    <col min="12046" max="12288" width="9" style="1" customWidth="1"/>
    <col min="12289" max="12289" width="3.25" style="1" customWidth="1"/>
    <col min="12290" max="12290" width="13.375" style="1" customWidth="1"/>
    <col min="12291" max="12297" width="10.875" style="1" customWidth="1"/>
    <col min="12298" max="12298" width="2.125" style="1" customWidth="1"/>
    <col min="12299" max="12299" width="11.5" style="1" customWidth="1"/>
    <col min="12300" max="12300" width="15.75" style="1" customWidth="1"/>
    <col min="12301" max="12301" width="12.125" style="1" bestFit="1" customWidth="1"/>
    <col min="12302" max="12544" width="9" style="1" customWidth="1"/>
    <col min="12545" max="12545" width="3.25" style="1" customWidth="1"/>
    <col min="12546" max="12546" width="13.375" style="1" customWidth="1"/>
    <col min="12547" max="12553" width="10.875" style="1" customWidth="1"/>
    <col min="12554" max="12554" width="2.125" style="1" customWidth="1"/>
    <col min="12555" max="12555" width="11.5" style="1" customWidth="1"/>
    <col min="12556" max="12556" width="15.75" style="1" customWidth="1"/>
    <col min="12557" max="12557" width="12.125" style="1" bestFit="1" customWidth="1"/>
    <col min="12558" max="12800" width="9" style="1" customWidth="1"/>
    <col min="12801" max="12801" width="3.25" style="1" customWidth="1"/>
    <col min="12802" max="12802" width="13.375" style="1" customWidth="1"/>
    <col min="12803" max="12809" width="10.875" style="1" customWidth="1"/>
    <col min="12810" max="12810" width="2.125" style="1" customWidth="1"/>
    <col min="12811" max="12811" width="11.5" style="1" customWidth="1"/>
    <col min="12812" max="12812" width="15.75" style="1" customWidth="1"/>
    <col min="12813" max="12813" width="12.125" style="1" bestFit="1" customWidth="1"/>
    <col min="12814" max="13056" width="9" style="1" customWidth="1"/>
    <col min="13057" max="13057" width="3.25" style="1" customWidth="1"/>
    <col min="13058" max="13058" width="13.375" style="1" customWidth="1"/>
    <col min="13059" max="13065" width="10.875" style="1" customWidth="1"/>
    <col min="13066" max="13066" width="2.125" style="1" customWidth="1"/>
    <col min="13067" max="13067" width="11.5" style="1" customWidth="1"/>
    <col min="13068" max="13068" width="15.75" style="1" customWidth="1"/>
    <col min="13069" max="13069" width="12.125" style="1" bestFit="1" customWidth="1"/>
    <col min="13070" max="13312" width="9" style="1" customWidth="1"/>
    <col min="13313" max="13313" width="3.25" style="1" customWidth="1"/>
    <col min="13314" max="13314" width="13.375" style="1" customWidth="1"/>
    <col min="13315" max="13321" width="10.875" style="1" customWidth="1"/>
    <col min="13322" max="13322" width="2.125" style="1" customWidth="1"/>
    <col min="13323" max="13323" width="11.5" style="1" customWidth="1"/>
    <col min="13324" max="13324" width="15.75" style="1" customWidth="1"/>
    <col min="13325" max="13325" width="12.125" style="1" bestFit="1" customWidth="1"/>
    <col min="13326" max="13568" width="9" style="1" customWidth="1"/>
    <col min="13569" max="13569" width="3.25" style="1" customWidth="1"/>
    <col min="13570" max="13570" width="13.375" style="1" customWidth="1"/>
    <col min="13571" max="13577" width="10.875" style="1" customWidth="1"/>
    <col min="13578" max="13578" width="2.125" style="1" customWidth="1"/>
    <col min="13579" max="13579" width="11.5" style="1" customWidth="1"/>
    <col min="13580" max="13580" width="15.75" style="1" customWidth="1"/>
    <col min="13581" max="13581" width="12.125" style="1" bestFit="1" customWidth="1"/>
    <col min="13582" max="13824" width="9" style="1" customWidth="1"/>
    <col min="13825" max="13825" width="3.25" style="1" customWidth="1"/>
    <col min="13826" max="13826" width="13.375" style="1" customWidth="1"/>
    <col min="13827" max="13833" width="10.875" style="1" customWidth="1"/>
    <col min="13834" max="13834" width="2.125" style="1" customWidth="1"/>
    <col min="13835" max="13835" width="11.5" style="1" customWidth="1"/>
    <col min="13836" max="13836" width="15.75" style="1" customWidth="1"/>
    <col min="13837" max="13837" width="12.125" style="1" bestFit="1" customWidth="1"/>
    <col min="13838" max="14080" width="9" style="1" customWidth="1"/>
    <col min="14081" max="14081" width="3.25" style="1" customWidth="1"/>
    <col min="14082" max="14082" width="13.375" style="1" customWidth="1"/>
    <col min="14083" max="14089" width="10.875" style="1" customWidth="1"/>
    <col min="14090" max="14090" width="2.125" style="1" customWidth="1"/>
    <col min="14091" max="14091" width="11.5" style="1" customWidth="1"/>
    <col min="14092" max="14092" width="15.75" style="1" customWidth="1"/>
    <col min="14093" max="14093" width="12.125" style="1" bestFit="1" customWidth="1"/>
    <col min="14094" max="14336" width="9" style="1" customWidth="1"/>
    <col min="14337" max="14337" width="3.25" style="1" customWidth="1"/>
    <col min="14338" max="14338" width="13.375" style="1" customWidth="1"/>
    <col min="14339" max="14345" width="10.875" style="1" customWidth="1"/>
    <col min="14346" max="14346" width="2.125" style="1" customWidth="1"/>
    <col min="14347" max="14347" width="11.5" style="1" customWidth="1"/>
    <col min="14348" max="14348" width="15.75" style="1" customWidth="1"/>
    <col min="14349" max="14349" width="12.125" style="1" bestFit="1" customWidth="1"/>
    <col min="14350" max="14592" width="9" style="1" customWidth="1"/>
    <col min="14593" max="14593" width="3.25" style="1" customWidth="1"/>
    <col min="14594" max="14594" width="13.375" style="1" customWidth="1"/>
    <col min="14595" max="14601" width="10.875" style="1" customWidth="1"/>
    <col min="14602" max="14602" width="2.125" style="1" customWidth="1"/>
    <col min="14603" max="14603" width="11.5" style="1" customWidth="1"/>
    <col min="14604" max="14604" width="15.75" style="1" customWidth="1"/>
    <col min="14605" max="14605" width="12.125" style="1" bestFit="1" customWidth="1"/>
    <col min="14606" max="14848" width="9" style="1" customWidth="1"/>
    <col min="14849" max="14849" width="3.25" style="1" customWidth="1"/>
    <col min="14850" max="14850" width="13.375" style="1" customWidth="1"/>
    <col min="14851" max="14857" width="10.875" style="1" customWidth="1"/>
    <col min="14858" max="14858" width="2.125" style="1" customWidth="1"/>
    <col min="14859" max="14859" width="11.5" style="1" customWidth="1"/>
    <col min="14860" max="14860" width="15.75" style="1" customWidth="1"/>
    <col min="14861" max="14861" width="12.125" style="1" bestFit="1" customWidth="1"/>
    <col min="14862" max="15104" width="9" style="1" customWidth="1"/>
    <col min="15105" max="15105" width="3.25" style="1" customWidth="1"/>
    <col min="15106" max="15106" width="13.375" style="1" customWidth="1"/>
    <col min="15107" max="15113" width="10.875" style="1" customWidth="1"/>
    <col min="15114" max="15114" width="2.125" style="1" customWidth="1"/>
    <col min="15115" max="15115" width="11.5" style="1" customWidth="1"/>
    <col min="15116" max="15116" width="15.75" style="1" customWidth="1"/>
    <col min="15117" max="15117" width="12.125" style="1" bestFit="1" customWidth="1"/>
    <col min="15118" max="15360" width="9" style="1" customWidth="1"/>
    <col min="15361" max="15361" width="3.25" style="1" customWidth="1"/>
    <col min="15362" max="15362" width="13.375" style="1" customWidth="1"/>
    <col min="15363" max="15369" width="10.875" style="1" customWidth="1"/>
    <col min="15370" max="15370" width="2.125" style="1" customWidth="1"/>
    <col min="15371" max="15371" width="11.5" style="1" customWidth="1"/>
    <col min="15372" max="15372" width="15.75" style="1" customWidth="1"/>
    <col min="15373" max="15373" width="12.125" style="1" bestFit="1" customWidth="1"/>
    <col min="15374" max="15616" width="9" style="1" customWidth="1"/>
    <col min="15617" max="15617" width="3.25" style="1" customWidth="1"/>
    <col min="15618" max="15618" width="13.375" style="1" customWidth="1"/>
    <col min="15619" max="15625" width="10.875" style="1" customWidth="1"/>
    <col min="15626" max="15626" width="2.125" style="1" customWidth="1"/>
    <col min="15627" max="15627" width="11.5" style="1" customWidth="1"/>
    <col min="15628" max="15628" width="15.75" style="1" customWidth="1"/>
    <col min="15629" max="15629" width="12.125" style="1" bestFit="1" customWidth="1"/>
    <col min="15630" max="15872" width="9" style="1" customWidth="1"/>
    <col min="15873" max="15873" width="3.25" style="1" customWidth="1"/>
    <col min="15874" max="15874" width="13.375" style="1" customWidth="1"/>
    <col min="15875" max="15881" width="10.875" style="1" customWidth="1"/>
    <col min="15882" max="15882" width="2.125" style="1" customWidth="1"/>
    <col min="15883" max="15883" width="11.5" style="1" customWidth="1"/>
    <col min="15884" max="15884" width="15.75" style="1" customWidth="1"/>
    <col min="15885" max="15885" width="12.125" style="1" bestFit="1" customWidth="1"/>
    <col min="15886" max="16128" width="9" style="1" customWidth="1"/>
    <col min="16129" max="16129" width="3.25" style="1" customWidth="1"/>
    <col min="16130" max="16130" width="13.375" style="1" customWidth="1"/>
    <col min="16131" max="16137" width="10.875" style="1" customWidth="1"/>
    <col min="16138" max="16138" width="2.125" style="1" customWidth="1"/>
    <col min="16139" max="16139" width="11.5" style="1" customWidth="1"/>
    <col min="16140" max="16140" width="15.75" style="1" customWidth="1"/>
    <col min="16141" max="16141" width="12.125" style="1" bestFit="1" customWidth="1"/>
    <col min="16142" max="16384" width="9" style="1" customWidth="1"/>
  </cols>
  <sheetData>
    <row r="1" spans="1:13" ht="24.95" customHeight="1">
      <c r="A1" s="5" t="s">
        <v>5</v>
      </c>
      <c r="E1" s="14"/>
      <c r="F1" s="14"/>
    </row>
    <row r="2" spans="1:13" s="4" customFormat="1" ht="15" customHeight="1">
      <c r="A2" s="4"/>
      <c r="B2" s="6"/>
      <c r="C2" s="4"/>
      <c r="D2" s="4"/>
      <c r="E2" s="4"/>
      <c r="F2" s="4"/>
      <c r="G2" s="4"/>
      <c r="H2" s="4"/>
      <c r="I2" s="4"/>
      <c r="J2" s="4"/>
      <c r="K2" s="4"/>
      <c r="L2" s="4"/>
      <c r="M2" s="22"/>
    </row>
    <row r="3" spans="1:13" s="4" customFormat="1" ht="15" customHeight="1">
      <c r="A3" s="4"/>
      <c r="B3" s="6"/>
      <c r="C3" s="4"/>
      <c r="D3" s="4"/>
      <c r="E3" s="4"/>
      <c r="F3" s="4"/>
      <c r="G3" s="4"/>
      <c r="H3" s="4"/>
      <c r="I3" s="16" t="s">
        <v>9</v>
      </c>
      <c r="J3" s="4"/>
      <c r="K3" s="4"/>
      <c r="L3" s="4"/>
      <c r="M3" s="4"/>
    </row>
    <row r="4" spans="1:13" s="4" customFormat="1" ht="39.950000000000003" customHeight="1">
      <c r="A4" s="4"/>
      <c r="B4" s="7" t="s">
        <v>18</v>
      </c>
      <c r="C4" s="10" t="s">
        <v>0</v>
      </c>
      <c r="D4" s="10" t="s">
        <v>16</v>
      </c>
      <c r="E4" s="10" t="s">
        <v>13</v>
      </c>
      <c r="F4" s="10" t="s">
        <v>3</v>
      </c>
      <c r="G4" s="10" t="s">
        <v>19</v>
      </c>
      <c r="H4" s="10" t="s">
        <v>20</v>
      </c>
      <c r="I4" s="10" t="s">
        <v>22</v>
      </c>
      <c r="J4" s="9"/>
      <c r="K4" s="9"/>
      <c r="L4" s="4"/>
      <c r="M4" s="4"/>
    </row>
    <row r="5" spans="1:13" s="4" customFormat="1" ht="30" customHeight="1">
      <c r="A5" s="4"/>
      <c r="B5" s="8" t="s">
        <v>7</v>
      </c>
      <c r="C5" s="11">
        <v>5791</v>
      </c>
      <c r="D5" s="11">
        <v>4818</v>
      </c>
      <c r="E5" s="11">
        <v>3762</v>
      </c>
      <c r="F5" s="11">
        <v>4927</v>
      </c>
      <c r="G5" s="11">
        <v>19298</v>
      </c>
      <c r="H5" s="11">
        <v>111045</v>
      </c>
      <c r="I5" s="17">
        <v>17.38</v>
      </c>
      <c r="J5" s="15"/>
      <c r="K5" s="20"/>
      <c r="L5" s="4"/>
      <c r="M5" s="4"/>
    </row>
    <row r="6" spans="1:13" s="4" customFormat="1" ht="30" customHeight="1">
      <c r="A6" s="4"/>
      <c r="B6" s="8" t="s">
        <v>43</v>
      </c>
      <c r="C6" s="11">
        <v>6294</v>
      </c>
      <c r="D6" s="11">
        <v>5038</v>
      </c>
      <c r="E6" s="11">
        <v>3856</v>
      </c>
      <c r="F6" s="11">
        <v>5190</v>
      </c>
      <c r="G6" s="11">
        <v>20378</v>
      </c>
      <c r="H6" s="11">
        <v>111663</v>
      </c>
      <c r="I6" s="17">
        <v>18.25</v>
      </c>
      <c r="J6" s="15"/>
      <c r="K6" s="20"/>
      <c r="L6" s="4"/>
      <c r="M6" s="4"/>
    </row>
    <row r="7" spans="1:13" s="4" customFormat="1" ht="30" customHeight="1">
      <c r="A7" s="4"/>
      <c r="B7" s="8" t="s">
        <v>44</v>
      </c>
      <c r="C7" s="11">
        <v>6876</v>
      </c>
      <c r="D7" s="11">
        <v>5110</v>
      </c>
      <c r="E7" s="11">
        <v>3952</v>
      </c>
      <c r="F7" s="11">
        <v>5534</v>
      </c>
      <c r="G7" s="11">
        <v>21472</v>
      </c>
      <c r="H7" s="11">
        <v>112452</v>
      </c>
      <c r="I7" s="17">
        <v>19.09</v>
      </c>
      <c r="J7" s="15"/>
      <c r="K7" s="20"/>
      <c r="L7" s="4"/>
      <c r="M7" s="4"/>
    </row>
    <row r="8" spans="1:13" s="4" customFormat="1" ht="30" customHeight="1">
      <c r="A8" s="4"/>
      <c r="B8" s="8" t="s">
        <v>45</v>
      </c>
      <c r="C8" s="11">
        <v>7484</v>
      </c>
      <c r="D8" s="11">
        <v>4867</v>
      </c>
      <c r="E8" s="11">
        <v>4147</v>
      </c>
      <c r="F8" s="11">
        <v>5798</v>
      </c>
      <c r="G8" s="11">
        <v>22296</v>
      </c>
      <c r="H8" s="11">
        <v>112762</v>
      </c>
      <c r="I8" s="17">
        <v>19.77</v>
      </c>
      <c r="J8" s="15"/>
      <c r="K8" s="20"/>
      <c r="L8" s="4"/>
      <c r="M8" s="4"/>
    </row>
    <row r="9" spans="1:13" s="4" customFormat="1" ht="30" customHeight="1">
      <c r="A9" s="4"/>
      <c r="B9" s="8" t="s">
        <v>49</v>
      </c>
      <c r="C9" s="11">
        <v>7608</v>
      </c>
      <c r="D9" s="11">
        <v>4993</v>
      </c>
      <c r="E9" s="11">
        <v>4361</v>
      </c>
      <c r="F9" s="11">
        <v>6093</v>
      </c>
      <c r="G9" s="11">
        <v>23055</v>
      </c>
      <c r="H9" s="11">
        <v>112777</v>
      </c>
      <c r="I9" s="17">
        <v>20.440000000000001</v>
      </c>
      <c r="J9" s="15"/>
      <c r="K9" s="20"/>
      <c r="L9" s="4"/>
      <c r="M9" s="4"/>
    </row>
    <row r="10" spans="1:13" s="4" customFormat="1" ht="30" customHeight="1">
      <c r="A10" s="4"/>
      <c r="B10" s="8" t="s">
        <v>51</v>
      </c>
      <c r="C10" s="11">
        <v>7416</v>
      </c>
      <c r="D10" s="11">
        <v>5420</v>
      </c>
      <c r="E10" s="11">
        <v>4393</v>
      </c>
      <c r="F10" s="11">
        <v>6395</v>
      </c>
      <c r="G10" s="11">
        <v>23624</v>
      </c>
      <c r="H10" s="11">
        <v>113042</v>
      </c>
      <c r="I10" s="17">
        <v>20.9</v>
      </c>
      <c r="J10" s="15"/>
      <c r="K10" s="20"/>
      <c r="L10" s="4"/>
      <c r="M10" s="4"/>
    </row>
    <row r="11" spans="1:13" s="4" customFormat="1" ht="30" customHeight="1">
      <c r="A11" s="4"/>
      <c r="B11" s="8" t="s">
        <v>58</v>
      </c>
      <c r="C11" s="11">
        <v>7163</v>
      </c>
      <c r="D11" s="11">
        <v>5925</v>
      </c>
      <c r="E11" s="11">
        <v>4546</v>
      </c>
      <c r="F11" s="11">
        <v>6591</v>
      </c>
      <c r="G11" s="11">
        <v>24225</v>
      </c>
      <c r="H11" s="11">
        <v>113157</v>
      </c>
      <c r="I11" s="17">
        <v>21.41</v>
      </c>
      <c r="J11" s="15"/>
      <c r="K11" s="20"/>
      <c r="L11" s="4"/>
      <c r="M11" s="4"/>
    </row>
    <row r="12" spans="1:13" s="4" customFormat="1" ht="30" customHeight="1">
      <c r="A12" s="4"/>
      <c r="B12" s="8" t="s">
        <v>140</v>
      </c>
      <c r="C12" s="11">
        <v>6825</v>
      </c>
      <c r="D12" s="11">
        <v>6425</v>
      </c>
      <c r="E12" s="11">
        <v>4608</v>
      </c>
      <c r="F12" s="11">
        <v>6893</v>
      </c>
      <c r="G12" s="11">
        <v>24751</v>
      </c>
      <c r="H12" s="11">
        <v>113267</v>
      </c>
      <c r="I12" s="17">
        <v>21.851907439942789</v>
      </c>
      <c r="J12" s="15"/>
      <c r="K12" s="20"/>
      <c r="L12" s="4"/>
      <c r="M12" s="4"/>
    </row>
    <row r="13" spans="1:13" s="4" customFormat="1" ht="30" customHeight="1">
      <c r="A13" s="4"/>
      <c r="B13" s="8" t="s">
        <v>324</v>
      </c>
      <c r="C13" s="11">
        <v>6603</v>
      </c>
      <c r="D13" s="11">
        <v>7006</v>
      </c>
      <c r="E13" s="11">
        <v>4360</v>
      </c>
      <c r="F13" s="11">
        <v>7341</v>
      </c>
      <c r="G13" s="11">
        <v>25310</v>
      </c>
      <c r="H13" s="11">
        <v>113230</v>
      </c>
      <c r="I13" s="17">
        <v>22.35</v>
      </c>
      <c r="J13" s="15"/>
      <c r="K13" s="20"/>
      <c r="L13" s="4"/>
      <c r="M13" s="4"/>
    </row>
    <row r="14" spans="1:13" s="4" customFormat="1" ht="30" customHeight="1">
      <c r="A14" s="4"/>
      <c r="B14" s="8" t="s">
        <v>330</v>
      </c>
      <c r="C14" s="11">
        <v>6425</v>
      </c>
      <c r="D14" s="11">
        <v>7064</v>
      </c>
      <c r="E14" s="11">
        <v>4522</v>
      </c>
      <c r="F14" s="11">
        <v>7684</v>
      </c>
      <c r="G14" s="11">
        <v>25695</v>
      </c>
      <c r="H14" s="11">
        <v>112737</v>
      </c>
      <c r="I14" s="17">
        <v>22.79</v>
      </c>
      <c r="J14" s="19"/>
      <c r="K14" s="21"/>
      <c r="L14" s="4"/>
      <c r="M14" s="4"/>
    </row>
    <row r="15" spans="1:13" s="4" customFormat="1" ht="30" customHeight="1">
      <c r="A15" s="4"/>
      <c r="B15" s="8" t="s">
        <v>332</v>
      </c>
      <c r="C15" s="11">
        <v>6347</v>
      </c>
      <c r="D15" s="11">
        <v>6909</v>
      </c>
      <c r="E15" s="11">
        <v>4929</v>
      </c>
      <c r="F15" s="11">
        <v>7899</v>
      </c>
      <c r="G15" s="11">
        <v>26084</v>
      </c>
      <c r="H15" s="11">
        <v>112478</v>
      </c>
      <c r="I15" s="17">
        <v>23.19</v>
      </c>
      <c r="J15" s="19"/>
      <c r="K15" s="21"/>
      <c r="L15" s="4"/>
      <c r="M15" s="4"/>
    </row>
    <row r="16" spans="1:13" s="4" customFormat="1" ht="30" customHeight="1">
      <c r="A16" s="4"/>
      <c r="B16" s="8" t="s">
        <v>213</v>
      </c>
      <c r="C16" s="11">
        <v>6246</v>
      </c>
      <c r="D16" s="11">
        <v>6642</v>
      </c>
      <c r="E16" s="11">
        <v>5368</v>
      </c>
      <c r="F16" s="11">
        <f>3921+4256</f>
        <v>8177</v>
      </c>
      <c r="G16" s="11">
        <v>26433</v>
      </c>
      <c r="H16" s="11">
        <v>111840</v>
      </c>
      <c r="I16" s="18">
        <f>G16/H16*100</f>
        <v>23.634656652360515</v>
      </c>
      <c r="J16" s="19"/>
      <c r="K16" s="21"/>
      <c r="L16" s="4"/>
      <c r="M16" s="4"/>
    </row>
    <row r="17" spans="1:13" s="4" customFormat="1" ht="30" customHeight="1">
      <c r="A17" s="4"/>
      <c r="B17" s="8" t="s">
        <v>27</v>
      </c>
      <c r="C17" s="11">
        <v>6181</v>
      </c>
      <c r="D17" s="11">
        <v>6368</v>
      </c>
      <c r="E17" s="11">
        <v>5838</v>
      </c>
      <c r="F17" s="11">
        <f>3953+4400</f>
        <v>8353</v>
      </c>
      <c r="G17" s="11">
        <f>SUM(C17:F17)</f>
        <v>26740</v>
      </c>
      <c r="H17" s="11">
        <v>111647</v>
      </c>
      <c r="I17" s="18">
        <f>G17/H17*100</f>
        <v>23.950486802153215</v>
      </c>
      <c r="J17" s="15"/>
      <c r="K17" s="20"/>
      <c r="L17" s="4"/>
      <c r="M17" s="4"/>
    </row>
    <row r="18" spans="1:13" s="4" customFormat="1" ht="15" customHeight="1">
      <c r="A18" s="4"/>
      <c r="B18" s="9"/>
      <c r="C18" s="12"/>
      <c r="D18" s="13"/>
      <c r="E18" s="12"/>
      <c r="F18" s="15"/>
      <c r="G18" s="15"/>
      <c r="H18" s="15"/>
      <c r="I18" s="15"/>
      <c r="J18" s="15"/>
      <c r="K18" s="15"/>
      <c r="L18" s="20"/>
      <c r="M18" s="22"/>
    </row>
  </sheetData>
  <customSheetViews>
    <customSheetView guid="{A5EB8AB4-CC80-C84C-8B39-14C6B33257B7}" fitToPage="1" printArea="1" view="pageBreakPreview" topLeftCell="A8">
      <selection activeCell="I5" sqref="I5"/>
      <pageMargins left="0.78740157480314965" right="0.39370078740157483" top="0.78740157480314965" bottom="0.78740157480314965" header="0.51181102362204722" footer="0.51181102362204722"/>
      <pageSetup paperSize="9" orientation="landscape" horizontalDpi="65532" verticalDpi="65532" r:id="rId1"/>
      <headerFooter alignWithMargins="0"/>
    </customSheetView>
    <customSheetView guid="{E537E2BF-54E7-AF4D-9A48-B68363196703}" fitToPage="1" printArea="1" view="pageBreakPreview" topLeftCell="A8">
      <selection activeCell="I5" sqref="I5"/>
      <pageMargins left="0.78740157480314965" right="0.39370078740157483" top="0.78740157480314965" bottom="0.78740157480314965" header="0.51181102362204722" footer="0.51181102362204722"/>
      <pageSetup paperSize="9" orientation="landscape" horizontalDpi="65532" verticalDpi="65532" r:id="rId2"/>
      <headerFooter alignWithMargins="0"/>
    </customSheetView>
    <customSheetView guid="{5176ADCB-C40E-8740-8D62-B82BE93AE2C6}" fitToPage="1" printArea="1" view="pageBreakPreview">
      <selection activeCell="B4" sqref="B4"/>
      <pageMargins left="0.78740157480314965" right="0.39370078740157483" top="0.78740157480314965" bottom="0.78740157480314965" header="0.51181102362204722" footer="0.51181102362204722"/>
      <pageSetup paperSize="9" orientation="landscape" horizontalDpi="65532" verticalDpi="65532" r:id="rId3"/>
      <headerFooter alignWithMargins="0"/>
    </customSheetView>
    <customSheetView guid="{A158B920-AC25-424B-9959-14AC4A1CF9B5}" fitToPage="1" printArea="1" view="pageBreakPreview">
      <selection activeCell="G11" sqref="G11"/>
      <pageMargins left="0.78740157480314965" right="0.39370078740157483" top="0.78740157480314965" bottom="0.78740157480314965" header="0.51181102362204722" footer="0.51181102362204722"/>
      <pageSetup paperSize="9" orientation="landscape" horizontalDpi="65532" verticalDpi="65532" r:id="rId4"/>
      <headerFooter alignWithMargins="0"/>
    </customSheetView>
    <customSheetView guid="{4BE84941-5C45-A84E-88CE-6305226712FF}" fitToPage="1" printArea="1" view="pageBreakPreview">
      <selection activeCell="G11" sqref="G11"/>
      <pageMargins left="0.78740157480314965" right="0.39370078740157483" top="0.78740157480314965" bottom="0.78740157480314965" header="0.51181102362204722" footer="0.51181102362204722"/>
      <pageSetup paperSize="9" orientation="landscape" horizontalDpi="65532" verticalDpi="65532" r:id="rId5"/>
      <headerFooter alignWithMargins="0"/>
    </customSheetView>
    <customSheetView guid="{4996860D-290A-3A41-87F4-08FFB3697A1E}" showPageBreaks="1" fitToPage="1" printArea="1" view="pageBreakPreview">
      <selection activeCell="G11" sqref="G11"/>
      <pageMargins left="0.78740157480314965" right="0.39370078740157483" top="0.78740157480314965" bottom="0.78740157480314965" header="0.51181102362204722" footer="0.51181102362204722"/>
      <pageSetup paperSize="9" orientation="landscape" horizontalDpi="65532" verticalDpi="65532" r:id="rId6"/>
      <headerFooter alignWithMargins="0"/>
    </customSheetView>
    <customSheetView guid="{195A10FC-8BA6-8348-BB06-0EE2D4EBE68F}" fitToPage="1" printArea="1" view="pageBreakPreview">
      <selection activeCell="G11" sqref="G11"/>
      <pageMargins left="0.78740157480314965" right="0.39370078740157483" top="0.78740157480314965" bottom="0.78740157480314965" header="0.51181102362204722" footer="0.51181102362204722"/>
      <pageSetup paperSize="9" orientation="landscape" horizontalDpi="65532" verticalDpi="65532" r:id="rId7"/>
      <headerFooter alignWithMargins="0"/>
    </customSheetView>
    <customSheetView guid="{33BBD285-785B-C24D-B50A-4C98AC895287}" showPageBreaks="1" fitToPage="1" printArea="1" view="pageBreakPreview">
      <selection activeCell="G11" sqref="G11"/>
      <pageMargins left="0.78740157480314965" right="0.39370078740157483" top="0.78740157480314965" bottom="0.78740157480314965" header="0.51181102362204722" footer="0.51181102362204722"/>
      <pageSetup paperSize="9" orientation="landscape" horizontalDpi="65532" verticalDpi="65532" r:id="rId8"/>
      <headerFooter alignWithMargins="0"/>
    </customSheetView>
    <customSheetView guid="{692EB781-55BD-954F-BFCF-8FB37DE8AEFA}" fitToPage="1" printArea="1" view="pageBreakPreview">
      <selection activeCell="P6" sqref="P6"/>
      <pageMargins left="0.78740157480314965" right="0.39370078740157483" top="0.78740157480314965" bottom="0.78740157480314965" header="0.51181102362204722" footer="0.51181102362204722"/>
      <pageSetup paperSize="9" orientation="landscape" horizontalDpi="65532" verticalDpi="65532" r:id="rId9"/>
      <headerFooter alignWithMargins="0"/>
    </customSheetView>
    <customSheetView guid="{B757FC03-6083-3442-BB1D-780F7D0FC782}" fitToPage="1" printArea="1" view="pageBreakPreview">
      <selection activeCell="P6" sqref="P6"/>
      <pageMargins left="0.78740157480314965" right="0.39370078740157483" top="0.78740157480314965" bottom="0.78740157480314965" header="0.51181102362204722" footer="0.51181102362204722"/>
      <pageSetup paperSize="9" orientation="landscape" horizontalDpi="65532" verticalDpi="65532" r:id="rId10"/>
      <headerFooter alignWithMargins="0"/>
    </customSheetView>
    <customSheetView guid="{FE2DFBF2-B424-5B4D-9BA1-C706581D34E7}" fitToPage="1" printArea="1" view="pageBreakPreview">
      <selection activeCell="G11" sqref="G11"/>
      <pageMargins left="0.78740157480314965" right="0.39370078740157483" top="0.78740157480314965" bottom="0.78740157480314965" header="0.51181102362204722" footer="0.51181102362204722"/>
      <pageSetup paperSize="9" orientation="landscape" horizontalDpi="65532" verticalDpi="65532" r:id="rId11"/>
      <headerFooter alignWithMargins="0"/>
    </customSheetView>
    <customSheetView guid="{B13CC535-C729-354C-9E06-85A6743B2336}" fitToPage="1" printArea="1" view="pageBreakPreview">
      <selection activeCell="G11" sqref="G11"/>
      <pageMargins left="0.78740157480314965" right="0.39370078740157483" top="0.78740157480314965" bottom="0.78740157480314965" header="0.51181102362204722" footer="0.51181102362204722"/>
      <pageSetup paperSize="9" orientation="landscape" horizontalDpi="65532" verticalDpi="65532" r:id="rId12"/>
      <headerFooter alignWithMargins="0"/>
    </customSheetView>
    <customSheetView guid="{CABF87AC-595D-E643-8BF0-9EB9AA0D768A}" showPageBreaks="1" fitToPage="1" printArea="1" view="pageBreakPreview" topLeftCell="A8">
      <selection activeCell="I5" sqref="I5"/>
      <pageMargins left="0.78740157480314965" right="0.39370078740157483" top="0.78740157480314965" bottom="0.78740157480314965" header="0.51181102362204722" footer="0.51181102362204722"/>
      <pageSetup paperSize="9" orientation="landscape" horizontalDpi="65532" verticalDpi="65532" r:id="rId13"/>
      <headerFooter alignWithMargins="0"/>
    </customSheetView>
    <customSheetView guid="{243EC010-C615-5A40-A970-628BEF2BE6DA}" fitToPage="1" printArea="1" view="pageBreakPreview" topLeftCell="A8">
      <selection activeCell="I5" sqref="I5"/>
      <pageMargins left="0.78740157480314965" right="0.39370078740157483" top="0.78740157480314965" bottom="0.78740157480314965" header="0.51181102362204722" footer="0.51181102362204722"/>
      <pageSetup paperSize="9" orientation="landscape" horizontalDpi="65532" verticalDpi="65532" r:id="rId14"/>
      <headerFooter alignWithMargins="0"/>
    </customSheetView>
    <customSheetView guid="{CAB07F43-7E89-7745-9891-2E17B06210E6}" fitToPage="1" printArea="1" view="pageBreakPreview" topLeftCell="A8">
      <selection activeCell="I5" sqref="I5"/>
      <pageMargins left="0.78740157480314965" right="0.39370078740157483" top="0.78740157480314965" bottom="0.78740157480314965" header="0.51181102362204722" footer="0.51181102362204722"/>
      <pageSetup paperSize="9" orientation="landscape" horizontalDpi="65532" verticalDpi="65532" r:id="rId15"/>
      <headerFooter alignWithMargins="0"/>
    </customSheetView>
    <customSheetView guid="{97B3E7CA-F0B3-3143-B2E4-7F6A2ED5C48C}" fitToPage="1" printArea="1" view="pageBreakPreview" topLeftCell="A8">
      <selection activeCell="I5" sqref="I5"/>
      <pageMargins left="0.78740157480314965" right="0.39370078740157483" top="0.78740157480314965" bottom="0.78740157480314965" header="0.51181102362204722" footer="0.51181102362204722"/>
      <pageSetup paperSize="9" orientation="landscape" horizontalDpi="65532" verticalDpi="65532" r:id="rId16"/>
      <headerFooter alignWithMargins="0"/>
    </customSheetView>
    <customSheetView guid="{DE9E460F-C89E-5645-AA7E-CE9C4C2CFC12}" showPageBreaks="1" fitToPage="1" printArea="1" view="pageBreakPreview" topLeftCell="A8">
      <selection activeCell="I5" sqref="I5"/>
      <pageMargins left="0.78740157480314965" right="0.39370078740157483" top="0.78740157480314965" bottom="0.78740157480314965" header="0.51181102362204722" footer="0.51181102362204722"/>
      <pageSetup paperSize="9" orientation="landscape" horizontalDpi="65532" verticalDpi="65532" r:id="rId17"/>
      <headerFooter alignWithMargins="0"/>
    </customSheetView>
    <customSheetView guid="{C77EF332-7D80-1044-85D5-819F18ECD7B4}" fitToPage="1" printArea="1" view="pageBreakPreview" topLeftCell="A8">
      <selection activeCell="I5" sqref="I5"/>
      <pageMargins left="0.78740157480314965" right="0.39370078740157483" top="0.78740157480314965" bottom="0.78740157480314965" header="0.51181102362204722" footer="0.51181102362204722"/>
      <pageSetup paperSize="9" orientation="landscape" horizontalDpi="65532" verticalDpi="65532" r:id="rId18"/>
      <headerFooter alignWithMargins="0"/>
    </customSheetView>
    <customSheetView guid="{6CECD241-1D6C-7646-92A8-757A358CF712}" showPageBreaks="1" fitToPage="1" printArea="1" view="pageBreakPreview" topLeftCell="A2">
      <selection activeCell="F17" sqref="F17"/>
      <pageMargins left="0.78740157480314965" right="0.39370078740157483" top="0.78740157480314965" bottom="0.78740157480314965" header="0.51181102362204722" footer="0.51181102362204722"/>
      <pageSetup paperSize="9" horizontalDpi="65532" verticalDpi="65532" r:id="rId19"/>
      <headerFooter alignWithMargins="0"/>
    </customSheetView>
    <customSheetView guid="{2F70F053-3AC9-1B4A-91C9-6FBA078D9D33}" fitToPage="1" printArea="1" view="pageBreakPreview" topLeftCell="A2">
      <selection activeCell="F17" sqref="F17"/>
      <pageMargins left="0.78740157480314965" right="0.39370078740157483" top="0.78740157480314965" bottom="0.78740157480314965" header="0.51181102362204722" footer="0.51181102362204722"/>
      <pageSetup paperSize="9" horizontalDpi="65532" verticalDpi="65532" r:id="rId20"/>
      <headerFooter alignWithMargins="0"/>
    </customSheetView>
    <customSheetView guid="{C4ABE724-0C48-564B-B46B-A8D4415A7CA3}" showPageBreaks="1" fitToPage="1" printArea="1" view="pageBreakPreview">
      <selection activeCell="P6" sqref="P6"/>
      <pageMargins left="0.78740157480314965" right="0.39370078740157483" top="0.78740157480314965" bottom="0.78740157480314965" header="0.51181102362204722" footer="0.51181102362204722"/>
      <pageSetup paperSize="9" orientation="landscape" horizontalDpi="65532" verticalDpi="65532" r:id="rId21"/>
      <headerFooter alignWithMargins="0"/>
    </customSheetView>
    <customSheetView guid="{921C762F-6DA3-EC47-BFAE-A316B3663034}" fitToPage="1" printArea="1" view="pageBreakPreview">
      <selection activeCell="P6" sqref="P6"/>
      <pageMargins left="0.78740157480314965" right="0.39370078740157483" top="0.78740157480314965" bottom="0.78740157480314965" header="0.51181102362204722" footer="0.51181102362204722"/>
      <pageSetup paperSize="9" orientation="landscape" horizontalDpi="65532" verticalDpi="65532" r:id="rId22"/>
      <headerFooter alignWithMargins="0"/>
    </customSheetView>
    <customSheetView guid="{13BDB573-1580-9347-9292-9BDFB1BEC180}" showPageBreaks="1" fitToPage="1" printArea="1" view="pageBreakPreview" topLeftCell="A8">
      <selection activeCell="I5" sqref="I5"/>
      <pageMargins left="0.78740157480314965" right="0.39370078740157483" top="0.78740157480314965" bottom="0.78740157480314965" header="0.51181102362204722" footer="0.51181102362204722"/>
      <pageSetup paperSize="9" orientation="landscape" horizontalDpi="65532" verticalDpi="65532" r:id="rId23"/>
      <headerFooter alignWithMargins="0"/>
    </customSheetView>
    <customSheetView guid="{9D5A8730-9745-6543-AF40-A975993FFB3C}" showPageBreaks="1" fitToPage="1" printArea="1" view="pageBreakPreview" topLeftCell="A8">
      <selection activeCell="C23" sqref="C23"/>
      <pageMargins left="0.78740157480314965" right="0.39370078740157483" top="0.78740157480314965" bottom="0.78740157480314965" header="0.51181102362204722" footer="0.51181102362204722"/>
      <pageSetup paperSize="9" orientation="landscape" horizontalDpi="65532" verticalDpi="65532" r:id="rId24"/>
      <headerFooter alignWithMargins="0"/>
    </customSheetView>
    <customSheetView guid="{09F96152-7CAD-C243-A97A-98F3B0FC4A33}" fitToPage="1" printArea="1" view="pageBreakPreview" topLeftCell="A7">
      <selection activeCell="C17" sqref="C17"/>
      <pageMargins left="0.78740157480314965" right="0.39370078740157483" top="0.78740157480314965" bottom="0.78740157480314965" header="0.51181102362204722" footer="0.51181102362204722"/>
      <pageSetup paperSize="9" orientation="landscape" horizontalDpi="65532" verticalDpi="65532" r:id="rId25"/>
      <headerFooter alignWithMargins="0"/>
    </customSheetView>
    <customSheetView guid="{096AC98C-6736-1040-B9D6-CB39671AF91F}" fitToPage="1" printArea="1" view="pageBreakPreview">
      <selection activeCell="L12" sqref="L12"/>
      <pageMargins left="0.78740157480314965" right="0.39370078740157483" top="0.78740157480314965" bottom="0.78740157480314965" header="0.51181102362204722" footer="0.51181102362204722"/>
      <pageSetup paperSize="9" orientation="landscape" horizontalDpi="65532" verticalDpi="65532" r:id="rId26"/>
      <headerFooter alignWithMargins="0"/>
    </customSheetView>
    <customSheetView guid="{D0407C2C-ED8D-724D-8034-98AE8F8B3295}" fitToPage="1" printArea="1" view="pageBreakPreview" topLeftCell="A13">
      <selection activeCell="L12" sqref="L12"/>
      <pageMargins left="0.78740157480314965" right="0.39370078740157483" top="0.78740157480314965" bottom="0.78740157480314965" header="0.51181102362204722" footer="0.51181102362204722"/>
      <pageSetup paperSize="9" orientation="landscape" horizontalDpi="65532" verticalDpi="65532" r:id="rId27"/>
      <headerFooter alignWithMargins="0"/>
    </customSheetView>
    <customSheetView guid="{E17413F9-D262-044C-8BA4-F44960AB96D1}" fitToPage="1" printArea="1" view="pageBreakPreview" topLeftCell="A9">
      <selection activeCell="D12" sqref="D12"/>
      <pageMargins left="0.78740157480314965" right="0.39370078740157483" top="0.78740157480314965" bottom="0.78740157480314965" header="0.51181102362204722" footer="0.51181102362204722"/>
      <pageSetup paperSize="9" orientation="landscape" horizontalDpi="65532" verticalDpi="65532" r:id="rId28"/>
      <headerFooter alignWithMargins="0"/>
    </customSheetView>
    <customSheetView guid="{EDE1CF83-3546-8346-99C8-7E8DEBB3247D}" fitToPage="1" printArea="1" view="pageBreakPreview" topLeftCell="A13">
      <selection activeCell="L12" sqref="L12"/>
      <pageMargins left="0.78740157480314965" right="0.39370078740157483" top="0.78740157480314965" bottom="0.78740157480314965" header="0.51181102362204722" footer="0.51181102362204722"/>
      <pageSetup paperSize="9" orientation="landscape" horizontalDpi="65532" verticalDpi="65532" r:id="rId29"/>
      <headerFooter alignWithMargins="0"/>
    </customSheetView>
    <customSheetView guid="{2D1C0343-8602-B54F-A57E-F5A867ED58F2}" fitToPage="1" printArea="1" view="pageBreakPreview" topLeftCell="A13">
      <selection activeCell="L12" sqref="L12"/>
      <pageMargins left="0.78740157480314965" right="0.39370078740157483" top="0.78740157480314965" bottom="0.78740157480314965" header="0.51181102362204722" footer="0.51181102362204722"/>
      <pageSetup paperSize="9" orientation="landscape" horizontalDpi="65532" verticalDpi="65532" r:id="rId30"/>
      <headerFooter alignWithMargins="0"/>
    </customSheetView>
    <customSheetView guid="{938FE337-1D9D-3F4A-804B-BDD95C828A75}" fitToPage="1" printArea="1" view="pageBreakPreview" topLeftCell="A13">
      <selection activeCell="L12" sqref="L12"/>
      <pageMargins left="0.78740157480314965" right="0.39370078740157483" top="0.78740157480314965" bottom="0.78740157480314965" header="0.51181102362204722" footer="0.51181102362204722"/>
      <pageSetup paperSize="9" orientation="landscape" horizontalDpi="65532" verticalDpi="65532" r:id="rId31"/>
      <headerFooter alignWithMargins="0"/>
    </customSheetView>
    <customSheetView guid="{95DD38D3-5F4A-574D-B2AE-3A0C3CFA9103}" fitToPage="1" printArea="1" view="pageBreakPreview" topLeftCell="A13">
      <selection activeCell="L12" sqref="L12"/>
      <pageMargins left="0.78740157480314965" right="0.39370078740157483" top="0.78740157480314965" bottom="0.78740157480314965" header="0.51181102362204722" footer="0.51181102362204722"/>
      <pageSetup paperSize="9" orientation="landscape" horizontalDpi="65532" verticalDpi="65532" r:id="rId32"/>
      <headerFooter alignWithMargins="0"/>
    </customSheetView>
    <customSheetView guid="{12498608-D96F-BA43-B910-A260490D91ED}" fitToPage="1" printArea="1" view="pageBreakPreview" topLeftCell="A13">
      <selection activeCell="L12" sqref="L12"/>
      <pageMargins left="0.78740157480314965" right="0.39370078740157483" top="0.78740157480314965" bottom="0.78740157480314965" header="0.51181102362204722" footer="0.51181102362204722"/>
      <pageSetup paperSize="9" orientation="landscape" horizontalDpi="65532" verticalDpi="65532" r:id="rId33"/>
      <headerFooter alignWithMargins="0"/>
    </customSheetView>
    <customSheetView guid="{288221DA-E461-3640-BCB6-AA8217898395}" fitToPage="1" printArea="1" view="pageBreakPreview" topLeftCell="A13">
      <selection activeCell="L12" sqref="L12"/>
      <pageMargins left="0.78740157480314965" right="0.39370078740157483" top="0.78740157480314965" bottom="0.78740157480314965" header="0.51181102362204722" footer="0.51181102362204722"/>
      <pageSetup paperSize="9" orientation="landscape" horizontalDpi="65532" verticalDpi="65532" r:id="rId34"/>
      <headerFooter alignWithMargins="0"/>
    </customSheetView>
    <customSheetView guid="{D1685ABB-718A-CF4F-A312-08E85A5F4269}" fitToPage="1" printArea="1" view="pageBreakPreview" topLeftCell="A13">
      <selection activeCell="L12" sqref="L12"/>
      <pageMargins left="0.78740157480314965" right="0.39370078740157483" top="0.78740157480314965" bottom="0.78740157480314965" header="0.51181102362204722" footer="0.51181102362204722"/>
      <pageSetup paperSize="9" orientation="landscape" horizontalDpi="65532" verticalDpi="65532" r:id="rId35"/>
      <headerFooter alignWithMargins="0"/>
    </customSheetView>
    <customSheetView guid="{257021EA-B7EA-3A40-A822-8BB94734030F}" fitToPage="1" printArea="1" view="pageBreakPreview" topLeftCell="A13">
      <selection activeCell="L12" sqref="L12"/>
      <pageMargins left="0.78740157480314965" right="0.39370078740157483" top="0.78740157480314965" bottom="0.78740157480314965" header="0.51181102362204722" footer="0.51181102362204722"/>
      <pageSetup paperSize="9" orientation="landscape" horizontalDpi="65532" verticalDpi="65532" r:id="rId36"/>
      <headerFooter alignWithMargins="0"/>
    </customSheetView>
    <customSheetView guid="{F37DCB76-F5F4-0E4C-A170-F0CC306C23B7}" fitToPage="1" printArea="1" view="pageBreakPreview" topLeftCell="A13">
      <selection activeCell="L12" sqref="L12"/>
      <pageMargins left="0.78740157480314965" right="0.39370078740157483" top="0.78740157480314965" bottom="0.78740157480314965" header="0.51181102362204722" footer="0.51181102362204722"/>
      <pageSetup paperSize="9" orientation="landscape" horizontalDpi="65532" verticalDpi="65532" r:id="rId37"/>
      <headerFooter alignWithMargins="0"/>
    </customSheetView>
    <customSheetView guid="{FE39DD97-388C-6C4F-B164-A0DF07EE2E06}" fitToPage="1" printArea="1" view="pageBreakPreview" topLeftCell="A13">
      <selection activeCell="L12" sqref="L12"/>
      <pageMargins left="0.78740157480314965" right="0.39370078740157483" top="0.78740157480314965" bottom="0.78740157480314965" header="0.51181102362204722" footer="0.51181102362204722"/>
      <pageSetup paperSize="9" orientation="landscape" horizontalDpi="65532" verticalDpi="65532" r:id="rId38"/>
      <headerFooter alignWithMargins="0"/>
    </customSheetView>
    <customSheetView guid="{81A4239D-FC03-824F-9FC1-1718C6BC9AEE}" fitToPage="1" printArea="1" view="pageBreakPreview" topLeftCell="A13">
      <selection activeCell="L12" sqref="L12"/>
      <pageMargins left="0.78740157480314965" right="0.39370078740157483" top="0.78740157480314965" bottom="0.78740157480314965" header="0.51181102362204722" footer="0.51181102362204722"/>
      <pageSetup paperSize="9" orientation="landscape" horizontalDpi="65532" verticalDpi="65532" r:id="rId39"/>
      <headerFooter alignWithMargins="0"/>
    </customSheetView>
  </customSheetViews>
  <phoneticPr fontId="29"/>
  <pageMargins left="0.78740157480314965" right="0.39370078740157483" top="0.78740157480314965" bottom="0.78740157480314965" header="0.51181102362204722" footer="0.51181102362204722"/>
  <pageSetup paperSize="9" fitToWidth="1" fitToHeight="1" orientation="landscape" usePrinterDefaults="1" horizontalDpi="65532" verticalDpi="65532" r:id="rId40"/>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15">
    <pageSetUpPr fitToPage="1"/>
  </sheetPr>
  <dimension ref="A1:F21"/>
  <sheetViews>
    <sheetView view="pageBreakPreview" topLeftCell="A7" zoomScaleSheetLayoutView="100" workbookViewId="0">
      <selection activeCell="B17" sqref="B17"/>
    </sheetView>
  </sheetViews>
  <sheetFormatPr defaultRowHeight="16.2"/>
  <cols>
    <col min="1" max="1" width="3.375" style="3" customWidth="1"/>
    <col min="2" max="2" width="15.875" style="3" customWidth="1"/>
    <col min="3" max="5" width="13.375" style="3" customWidth="1"/>
    <col min="6" max="6" width="15.875" style="3" customWidth="1"/>
    <col min="7" max="7" width="2.125" style="3" customWidth="1"/>
    <col min="8" max="8" width="7.5" style="3" bestFit="1" customWidth="1"/>
    <col min="9" max="9" width="9.5" style="3" bestFit="1" customWidth="1"/>
    <col min="10" max="256" width="9" style="3" customWidth="1"/>
    <col min="257" max="257" width="3.375" style="3" customWidth="1"/>
    <col min="258" max="258" width="15.875" style="3" customWidth="1"/>
    <col min="259" max="261" width="13.375" style="3" customWidth="1"/>
    <col min="262" max="262" width="15.875" style="3" customWidth="1"/>
    <col min="263" max="263" width="2.125" style="3" customWidth="1"/>
    <col min="264" max="264" width="7.5" style="3" bestFit="1" customWidth="1"/>
    <col min="265" max="265" width="9.5" style="3" bestFit="1" customWidth="1"/>
    <col min="266" max="512" width="9" style="3" customWidth="1"/>
    <col min="513" max="513" width="3.375" style="3" customWidth="1"/>
    <col min="514" max="514" width="15.875" style="3" customWidth="1"/>
    <col min="515" max="517" width="13.375" style="3" customWidth="1"/>
    <col min="518" max="518" width="15.875" style="3" customWidth="1"/>
    <col min="519" max="519" width="2.125" style="3" customWidth="1"/>
    <col min="520" max="520" width="7.5" style="3" bestFit="1" customWidth="1"/>
    <col min="521" max="521" width="9.5" style="3" bestFit="1" customWidth="1"/>
    <col min="522" max="768" width="9" style="3" customWidth="1"/>
    <col min="769" max="769" width="3.375" style="3" customWidth="1"/>
    <col min="770" max="770" width="15.875" style="3" customWidth="1"/>
    <col min="771" max="773" width="13.375" style="3" customWidth="1"/>
    <col min="774" max="774" width="15.875" style="3" customWidth="1"/>
    <col min="775" max="775" width="2.125" style="3" customWidth="1"/>
    <col min="776" max="776" width="7.5" style="3" bestFit="1" customWidth="1"/>
    <col min="777" max="777" width="9.5" style="3" bestFit="1" customWidth="1"/>
    <col min="778" max="1024" width="9" style="3" customWidth="1"/>
    <col min="1025" max="1025" width="3.375" style="3" customWidth="1"/>
    <col min="1026" max="1026" width="15.875" style="3" customWidth="1"/>
    <col min="1027" max="1029" width="13.375" style="3" customWidth="1"/>
    <col min="1030" max="1030" width="15.875" style="3" customWidth="1"/>
    <col min="1031" max="1031" width="2.125" style="3" customWidth="1"/>
    <col min="1032" max="1032" width="7.5" style="3" bestFit="1" customWidth="1"/>
    <col min="1033" max="1033" width="9.5" style="3" bestFit="1" customWidth="1"/>
    <col min="1034" max="1280" width="9" style="3" customWidth="1"/>
    <col min="1281" max="1281" width="3.375" style="3" customWidth="1"/>
    <col min="1282" max="1282" width="15.875" style="3" customWidth="1"/>
    <col min="1283" max="1285" width="13.375" style="3" customWidth="1"/>
    <col min="1286" max="1286" width="15.875" style="3" customWidth="1"/>
    <col min="1287" max="1287" width="2.125" style="3" customWidth="1"/>
    <col min="1288" max="1288" width="7.5" style="3" bestFit="1" customWidth="1"/>
    <col min="1289" max="1289" width="9.5" style="3" bestFit="1" customWidth="1"/>
    <col min="1290" max="1536" width="9" style="3" customWidth="1"/>
    <col min="1537" max="1537" width="3.375" style="3" customWidth="1"/>
    <col min="1538" max="1538" width="15.875" style="3" customWidth="1"/>
    <col min="1539" max="1541" width="13.375" style="3" customWidth="1"/>
    <col min="1542" max="1542" width="15.875" style="3" customWidth="1"/>
    <col min="1543" max="1543" width="2.125" style="3" customWidth="1"/>
    <col min="1544" max="1544" width="7.5" style="3" bestFit="1" customWidth="1"/>
    <col min="1545" max="1545" width="9.5" style="3" bestFit="1" customWidth="1"/>
    <col min="1546" max="1792" width="9" style="3" customWidth="1"/>
    <col min="1793" max="1793" width="3.375" style="3" customWidth="1"/>
    <col min="1794" max="1794" width="15.875" style="3" customWidth="1"/>
    <col min="1795" max="1797" width="13.375" style="3" customWidth="1"/>
    <col min="1798" max="1798" width="15.875" style="3" customWidth="1"/>
    <col min="1799" max="1799" width="2.125" style="3" customWidth="1"/>
    <col min="1800" max="1800" width="7.5" style="3" bestFit="1" customWidth="1"/>
    <col min="1801" max="1801" width="9.5" style="3" bestFit="1" customWidth="1"/>
    <col min="1802" max="2048" width="9" style="3" customWidth="1"/>
    <col min="2049" max="2049" width="3.375" style="3" customWidth="1"/>
    <col min="2050" max="2050" width="15.875" style="3" customWidth="1"/>
    <col min="2051" max="2053" width="13.375" style="3" customWidth="1"/>
    <col min="2054" max="2054" width="15.875" style="3" customWidth="1"/>
    <col min="2055" max="2055" width="2.125" style="3" customWidth="1"/>
    <col min="2056" max="2056" width="7.5" style="3" bestFit="1" customWidth="1"/>
    <col min="2057" max="2057" width="9.5" style="3" bestFit="1" customWidth="1"/>
    <col min="2058" max="2304" width="9" style="3" customWidth="1"/>
    <col min="2305" max="2305" width="3.375" style="3" customWidth="1"/>
    <col min="2306" max="2306" width="15.875" style="3" customWidth="1"/>
    <col min="2307" max="2309" width="13.375" style="3" customWidth="1"/>
    <col min="2310" max="2310" width="15.875" style="3" customWidth="1"/>
    <col min="2311" max="2311" width="2.125" style="3" customWidth="1"/>
    <col min="2312" max="2312" width="7.5" style="3" bestFit="1" customWidth="1"/>
    <col min="2313" max="2313" width="9.5" style="3" bestFit="1" customWidth="1"/>
    <col min="2314" max="2560" width="9" style="3" customWidth="1"/>
    <col min="2561" max="2561" width="3.375" style="3" customWidth="1"/>
    <col min="2562" max="2562" width="15.875" style="3" customWidth="1"/>
    <col min="2563" max="2565" width="13.375" style="3" customWidth="1"/>
    <col min="2566" max="2566" width="15.875" style="3" customWidth="1"/>
    <col min="2567" max="2567" width="2.125" style="3" customWidth="1"/>
    <col min="2568" max="2568" width="7.5" style="3" bestFit="1" customWidth="1"/>
    <col min="2569" max="2569" width="9.5" style="3" bestFit="1" customWidth="1"/>
    <col min="2570" max="2816" width="9" style="3" customWidth="1"/>
    <col min="2817" max="2817" width="3.375" style="3" customWidth="1"/>
    <col min="2818" max="2818" width="15.875" style="3" customWidth="1"/>
    <col min="2819" max="2821" width="13.375" style="3" customWidth="1"/>
    <col min="2822" max="2822" width="15.875" style="3" customWidth="1"/>
    <col min="2823" max="2823" width="2.125" style="3" customWidth="1"/>
    <col min="2824" max="2824" width="7.5" style="3" bestFit="1" customWidth="1"/>
    <col min="2825" max="2825" width="9.5" style="3" bestFit="1" customWidth="1"/>
    <col min="2826" max="3072" width="9" style="3" customWidth="1"/>
    <col min="3073" max="3073" width="3.375" style="3" customWidth="1"/>
    <col min="3074" max="3074" width="15.875" style="3" customWidth="1"/>
    <col min="3075" max="3077" width="13.375" style="3" customWidth="1"/>
    <col min="3078" max="3078" width="15.875" style="3" customWidth="1"/>
    <col min="3079" max="3079" width="2.125" style="3" customWidth="1"/>
    <col min="3080" max="3080" width="7.5" style="3" bestFit="1" customWidth="1"/>
    <col min="3081" max="3081" width="9.5" style="3" bestFit="1" customWidth="1"/>
    <col min="3082" max="3328" width="9" style="3" customWidth="1"/>
    <col min="3329" max="3329" width="3.375" style="3" customWidth="1"/>
    <col min="3330" max="3330" width="15.875" style="3" customWidth="1"/>
    <col min="3331" max="3333" width="13.375" style="3" customWidth="1"/>
    <col min="3334" max="3334" width="15.875" style="3" customWidth="1"/>
    <col min="3335" max="3335" width="2.125" style="3" customWidth="1"/>
    <col min="3336" max="3336" width="7.5" style="3" bestFit="1" customWidth="1"/>
    <col min="3337" max="3337" width="9.5" style="3" bestFit="1" customWidth="1"/>
    <col min="3338" max="3584" width="9" style="3" customWidth="1"/>
    <col min="3585" max="3585" width="3.375" style="3" customWidth="1"/>
    <col min="3586" max="3586" width="15.875" style="3" customWidth="1"/>
    <col min="3587" max="3589" width="13.375" style="3" customWidth="1"/>
    <col min="3590" max="3590" width="15.875" style="3" customWidth="1"/>
    <col min="3591" max="3591" width="2.125" style="3" customWidth="1"/>
    <col min="3592" max="3592" width="7.5" style="3" bestFit="1" customWidth="1"/>
    <col min="3593" max="3593" width="9.5" style="3" bestFit="1" customWidth="1"/>
    <col min="3594" max="3840" width="9" style="3" customWidth="1"/>
    <col min="3841" max="3841" width="3.375" style="3" customWidth="1"/>
    <col min="3842" max="3842" width="15.875" style="3" customWidth="1"/>
    <col min="3843" max="3845" width="13.375" style="3" customWidth="1"/>
    <col min="3846" max="3846" width="15.875" style="3" customWidth="1"/>
    <col min="3847" max="3847" width="2.125" style="3" customWidth="1"/>
    <col min="3848" max="3848" width="7.5" style="3" bestFit="1" customWidth="1"/>
    <col min="3849" max="3849" width="9.5" style="3" bestFit="1" customWidth="1"/>
    <col min="3850" max="4096" width="9" style="3" customWidth="1"/>
    <col min="4097" max="4097" width="3.375" style="3" customWidth="1"/>
    <col min="4098" max="4098" width="15.875" style="3" customWidth="1"/>
    <col min="4099" max="4101" width="13.375" style="3" customWidth="1"/>
    <col min="4102" max="4102" width="15.875" style="3" customWidth="1"/>
    <col min="4103" max="4103" width="2.125" style="3" customWidth="1"/>
    <col min="4104" max="4104" width="7.5" style="3" bestFit="1" customWidth="1"/>
    <col min="4105" max="4105" width="9.5" style="3" bestFit="1" customWidth="1"/>
    <col min="4106" max="4352" width="9" style="3" customWidth="1"/>
    <col min="4353" max="4353" width="3.375" style="3" customWidth="1"/>
    <col min="4354" max="4354" width="15.875" style="3" customWidth="1"/>
    <col min="4355" max="4357" width="13.375" style="3" customWidth="1"/>
    <col min="4358" max="4358" width="15.875" style="3" customWidth="1"/>
    <col min="4359" max="4359" width="2.125" style="3" customWidth="1"/>
    <col min="4360" max="4360" width="7.5" style="3" bestFit="1" customWidth="1"/>
    <col min="4361" max="4361" width="9.5" style="3" bestFit="1" customWidth="1"/>
    <col min="4362" max="4608" width="9" style="3" customWidth="1"/>
    <col min="4609" max="4609" width="3.375" style="3" customWidth="1"/>
    <col min="4610" max="4610" width="15.875" style="3" customWidth="1"/>
    <col min="4611" max="4613" width="13.375" style="3" customWidth="1"/>
    <col min="4614" max="4614" width="15.875" style="3" customWidth="1"/>
    <col min="4615" max="4615" width="2.125" style="3" customWidth="1"/>
    <col min="4616" max="4616" width="7.5" style="3" bestFit="1" customWidth="1"/>
    <col min="4617" max="4617" width="9.5" style="3" bestFit="1" customWidth="1"/>
    <col min="4618" max="4864" width="9" style="3" customWidth="1"/>
    <col min="4865" max="4865" width="3.375" style="3" customWidth="1"/>
    <col min="4866" max="4866" width="15.875" style="3" customWidth="1"/>
    <col min="4867" max="4869" width="13.375" style="3" customWidth="1"/>
    <col min="4870" max="4870" width="15.875" style="3" customWidth="1"/>
    <col min="4871" max="4871" width="2.125" style="3" customWidth="1"/>
    <col min="4872" max="4872" width="7.5" style="3" bestFit="1" customWidth="1"/>
    <col min="4873" max="4873" width="9.5" style="3" bestFit="1" customWidth="1"/>
    <col min="4874" max="5120" width="9" style="3" customWidth="1"/>
    <col min="5121" max="5121" width="3.375" style="3" customWidth="1"/>
    <col min="5122" max="5122" width="15.875" style="3" customWidth="1"/>
    <col min="5123" max="5125" width="13.375" style="3" customWidth="1"/>
    <col min="5126" max="5126" width="15.875" style="3" customWidth="1"/>
    <col min="5127" max="5127" width="2.125" style="3" customWidth="1"/>
    <col min="5128" max="5128" width="7.5" style="3" bestFit="1" customWidth="1"/>
    <col min="5129" max="5129" width="9.5" style="3" bestFit="1" customWidth="1"/>
    <col min="5130" max="5376" width="9" style="3" customWidth="1"/>
    <col min="5377" max="5377" width="3.375" style="3" customWidth="1"/>
    <col min="5378" max="5378" width="15.875" style="3" customWidth="1"/>
    <col min="5379" max="5381" width="13.375" style="3" customWidth="1"/>
    <col min="5382" max="5382" width="15.875" style="3" customWidth="1"/>
    <col min="5383" max="5383" width="2.125" style="3" customWidth="1"/>
    <col min="5384" max="5384" width="7.5" style="3" bestFit="1" customWidth="1"/>
    <col min="5385" max="5385" width="9.5" style="3" bestFit="1" customWidth="1"/>
    <col min="5386" max="5632" width="9" style="3" customWidth="1"/>
    <col min="5633" max="5633" width="3.375" style="3" customWidth="1"/>
    <col min="5634" max="5634" width="15.875" style="3" customWidth="1"/>
    <col min="5635" max="5637" width="13.375" style="3" customWidth="1"/>
    <col min="5638" max="5638" width="15.875" style="3" customWidth="1"/>
    <col min="5639" max="5639" width="2.125" style="3" customWidth="1"/>
    <col min="5640" max="5640" width="7.5" style="3" bestFit="1" customWidth="1"/>
    <col min="5641" max="5641" width="9.5" style="3" bestFit="1" customWidth="1"/>
    <col min="5642" max="5888" width="9" style="3" customWidth="1"/>
    <col min="5889" max="5889" width="3.375" style="3" customWidth="1"/>
    <col min="5890" max="5890" width="15.875" style="3" customWidth="1"/>
    <col min="5891" max="5893" width="13.375" style="3" customWidth="1"/>
    <col min="5894" max="5894" width="15.875" style="3" customWidth="1"/>
    <col min="5895" max="5895" width="2.125" style="3" customWidth="1"/>
    <col min="5896" max="5896" width="7.5" style="3" bestFit="1" customWidth="1"/>
    <col min="5897" max="5897" width="9.5" style="3" bestFit="1" customWidth="1"/>
    <col min="5898" max="6144" width="9" style="3" customWidth="1"/>
    <col min="6145" max="6145" width="3.375" style="3" customWidth="1"/>
    <col min="6146" max="6146" width="15.875" style="3" customWidth="1"/>
    <col min="6147" max="6149" width="13.375" style="3" customWidth="1"/>
    <col min="6150" max="6150" width="15.875" style="3" customWidth="1"/>
    <col min="6151" max="6151" width="2.125" style="3" customWidth="1"/>
    <col min="6152" max="6152" width="7.5" style="3" bestFit="1" customWidth="1"/>
    <col min="6153" max="6153" width="9.5" style="3" bestFit="1" customWidth="1"/>
    <col min="6154" max="6400" width="9" style="3" customWidth="1"/>
    <col min="6401" max="6401" width="3.375" style="3" customWidth="1"/>
    <col min="6402" max="6402" width="15.875" style="3" customWidth="1"/>
    <col min="6403" max="6405" width="13.375" style="3" customWidth="1"/>
    <col min="6406" max="6406" width="15.875" style="3" customWidth="1"/>
    <col min="6407" max="6407" width="2.125" style="3" customWidth="1"/>
    <col min="6408" max="6408" width="7.5" style="3" bestFit="1" customWidth="1"/>
    <col min="6409" max="6409" width="9.5" style="3" bestFit="1" customWidth="1"/>
    <col min="6410" max="6656" width="9" style="3" customWidth="1"/>
    <col min="6657" max="6657" width="3.375" style="3" customWidth="1"/>
    <col min="6658" max="6658" width="15.875" style="3" customWidth="1"/>
    <col min="6659" max="6661" width="13.375" style="3" customWidth="1"/>
    <col min="6662" max="6662" width="15.875" style="3" customWidth="1"/>
    <col min="6663" max="6663" width="2.125" style="3" customWidth="1"/>
    <col min="6664" max="6664" width="7.5" style="3" bestFit="1" customWidth="1"/>
    <col min="6665" max="6665" width="9.5" style="3" bestFit="1" customWidth="1"/>
    <col min="6666" max="6912" width="9" style="3" customWidth="1"/>
    <col min="6913" max="6913" width="3.375" style="3" customWidth="1"/>
    <col min="6914" max="6914" width="15.875" style="3" customWidth="1"/>
    <col min="6915" max="6917" width="13.375" style="3" customWidth="1"/>
    <col min="6918" max="6918" width="15.875" style="3" customWidth="1"/>
    <col min="6919" max="6919" width="2.125" style="3" customWidth="1"/>
    <col min="6920" max="6920" width="7.5" style="3" bestFit="1" customWidth="1"/>
    <col min="6921" max="6921" width="9.5" style="3" bestFit="1" customWidth="1"/>
    <col min="6922" max="7168" width="9" style="3" customWidth="1"/>
    <col min="7169" max="7169" width="3.375" style="3" customWidth="1"/>
    <col min="7170" max="7170" width="15.875" style="3" customWidth="1"/>
    <col min="7171" max="7173" width="13.375" style="3" customWidth="1"/>
    <col min="7174" max="7174" width="15.875" style="3" customWidth="1"/>
    <col min="7175" max="7175" width="2.125" style="3" customWidth="1"/>
    <col min="7176" max="7176" width="7.5" style="3" bestFit="1" customWidth="1"/>
    <col min="7177" max="7177" width="9.5" style="3" bestFit="1" customWidth="1"/>
    <col min="7178" max="7424" width="9" style="3" customWidth="1"/>
    <col min="7425" max="7425" width="3.375" style="3" customWidth="1"/>
    <col min="7426" max="7426" width="15.875" style="3" customWidth="1"/>
    <col min="7427" max="7429" width="13.375" style="3" customWidth="1"/>
    <col min="7430" max="7430" width="15.875" style="3" customWidth="1"/>
    <col min="7431" max="7431" width="2.125" style="3" customWidth="1"/>
    <col min="7432" max="7432" width="7.5" style="3" bestFit="1" customWidth="1"/>
    <col min="7433" max="7433" width="9.5" style="3" bestFit="1" customWidth="1"/>
    <col min="7434" max="7680" width="9" style="3" customWidth="1"/>
    <col min="7681" max="7681" width="3.375" style="3" customWidth="1"/>
    <col min="7682" max="7682" width="15.875" style="3" customWidth="1"/>
    <col min="7683" max="7685" width="13.375" style="3" customWidth="1"/>
    <col min="7686" max="7686" width="15.875" style="3" customWidth="1"/>
    <col min="7687" max="7687" width="2.125" style="3" customWidth="1"/>
    <col min="7688" max="7688" width="7.5" style="3" bestFit="1" customWidth="1"/>
    <col min="7689" max="7689" width="9.5" style="3" bestFit="1" customWidth="1"/>
    <col min="7690" max="7936" width="9" style="3" customWidth="1"/>
    <col min="7937" max="7937" width="3.375" style="3" customWidth="1"/>
    <col min="7938" max="7938" width="15.875" style="3" customWidth="1"/>
    <col min="7939" max="7941" width="13.375" style="3" customWidth="1"/>
    <col min="7942" max="7942" width="15.875" style="3" customWidth="1"/>
    <col min="7943" max="7943" width="2.125" style="3" customWidth="1"/>
    <col min="7944" max="7944" width="7.5" style="3" bestFit="1" customWidth="1"/>
    <col min="7945" max="7945" width="9.5" style="3" bestFit="1" customWidth="1"/>
    <col min="7946" max="8192" width="9" style="3" customWidth="1"/>
    <col min="8193" max="8193" width="3.375" style="3" customWidth="1"/>
    <col min="8194" max="8194" width="15.875" style="3" customWidth="1"/>
    <col min="8195" max="8197" width="13.375" style="3" customWidth="1"/>
    <col min="8198" max="8198" width="15.875" style="3" customWidth="1"/>
    <col min="8199" max="8199" width="2.125" style="3" customWidth="1"/>
    <col min="8200" max="8200" width="7.5" style="3" bestFit="1" customWidth="1"/>
    <col min="8201" max="8201" width="9.5" style="3" bestFit="1" customWidth="1"/>
    <col min="8202" max="8448" width="9" style="3" customWidth="1"/>
    <col min="8449" max="8449" width="3.375" style="3" customWidth="1"/>
    <col min="8450" max="8450" width="15.875" style="3" customWidth="1"/>
    <col min="8451" max="8453" width="13.375" style="3" customWidth="1"/>
    <col min="8454" max="8454" width="15.875" style="3" customWidth="1"/>
    <col min="8455" max="8455" width="2.125" style="3" customWidth="1"/>
    <col min="8456" max="8456" width="7.5" style="3" bestFit="1" customWidth="1"/>
    <col min="8457" max="8457" width="9.5" style="3" bestFit="1" customWidth="1"/>
    <col min="8458" max="8704" width="9" style="3" customWidth="1"/>
    <col min="8705" max="8705" width="3.375" style="3" customWidth="1"/>
    <col min="8706" max="8706" width="15.875" style="3" customWidth="1"/>
    <col min="8707" max="8709" width="13.375" style="3" customWidth="1"/>
    <col min="8710" max="8710" width="15.875" style="3" customWidth="1"/>
    <col min="8711" max="8711" width="2.125" style="3" customWidth="1"/>
    <col min="8712" max="8712" width="7.5" style="3" bestFit="1" customWidth="1"/>
    <col min="8713" max="8713" width="9.5" style="3" bestFit="1" customWidth="1"/>
    <col min="8714" max="8960" width="9" style="3" customWidth="1"/>
    <col min="8961" max="8961" width="3.375" style="3" customWidth="1"/>
    <col min="8962" max="8962" width="15.875" style="3" customWidth="1"/>
    <col min="8963" max="8965" width="13.375" style="3" customWidth="1"/>
    <col min="8966" max="8966" width="15.875" style="3" customWidth="1"/>
    <col min="8967" max="8967" width="2.125" style="3" customWidth="1"/>
    <col min="8968" max="8968" width="7.5" style="3" bestFit="1" customWidth="1"/>
    <col min="8969" max="8969" width="9.5" style="3" bestFit="1" customWidth="1"/>
    <col min="8970" max="9216" width="9" style="3" customWidth="1"/>
    <col min="9217" max="9217" width="3.375" style="3" customWidth="1"/>
    <col min="9218" max="9218" width="15.875" style="3" customWidth="1"/>
    <col min="9219" max="9221" width="13.375" style="3" customWidth="1"/>
    <col min="9222" max="9222" width="15.875" style="3" customWidth="1"/>
    <col min="9223" max="9223" width="2.125" style="3" customWidth="1"/>
    <col min="9224" max="9224" width="7.5" style="3" bestFit="1" customWidth="1"/>
    <col min="9225" max="9225" width="9.5" style="3" bestFit="1" customWidth="1"/>
    <col min="9226" max="9472" width="9" style="3" customWidth="1"/>
    <col min="9473" max="9473" width="3.375" style="3" customWidth="1"/>
    <col min="9474" max="9474" width="15.875" style="3" customWidth="1"/>
    <col min="9475" max="9477" width="13.375" style="3" customWidth="1"/>
    <col min="9478" max="9478" width="15.875" style="3" customWidth="1"/>
    <col min="9479" max="9479" width="2.125" style="3" customWidth="1"/>
    <col min="9480" max="9480" width="7.5" style="3" bestFit="1" customWidth="1"/>
    <col min="9481" max="9481" width="9.5" style="3" bestFit="1" customWidth="1"/>
    <col min="9482" max="9728" width="9" style="3" customWidth="1"/>
    <col min="9729" max="9729" width="3.375" style="3" customWidth="1"/>
    <col min="9730" max="9730" width="15.875" style="3" customWidth="1"/>
    <col min="9731" max="9733" width="13.375" style="3" customWidth="1"/>
    <col min="9734" max="9734" width="15.875" style="3" customWidth="1"/>
    <col min="9735" max="9735" width="2.125" style="3" customWidth="1"/>
    <col min="9736" max="9736" width="7.5" style="3" bestFit="1" customWidth="1"/>
    <col min="9737" max="9737" width="9.5" style="3" bestFit="1" customWidth="1"/>
    <col min="9738" max="9984" width="9" style="3" customWidth="1"/>
    <col min="9985" max="9985" width="3.375" style="3" customWidth="1"/>
    <col min="9986" max="9986" width="15.875" style="3" customWidth="1"/>
    <col min="9987" max="9989" width="13.375" style="3" customWidth="1"/>
    <col min="9990" max="9990" width="15.875" style="3" customWidth="1"/>
    <col min="9991" max="9991" width="2.125" style="3" customWidth="1"/>
    <col min="9992" max="9992" width="7.5" style="3" bestFit="1" customWidth="1"/>
    <col min="9993" max="9993" width="9.5" style="3" bestFit="1" customWidth="1"/>
    <col min="9994" max="10240" width="9" style="3" customWidth="1"/>
    <col min="10241" max="10241" width="3.375" style="3" customWidth="1"/>
    <col min="10242" max="10242" width="15.875" style="3" customWidth="1"/>
    <col min="10243" max="10245" width="13.375" style="3" customWidth="1"/>
    <col min="10246" max="10246" width="15.875" style="3" customWidth="1"/>
    <col min="10247" max="10247" width="2.125" style="3" customWidth="1"/>
    <col min="10248" max="10248" width="7.5" style="3" bestFit="1" customWidth="1"/>
    <col min="10249" max="10249" width="9.5" style="3" bestFit="1" customWidth="1"/>
    <col min="10250" max="10496" width="9" style="3" customWidth="1"/>
    <col min="10497" max="10497" width="3.375" style="3" customWidth="1"/>
    <col min="10498" max="10498" width="15.875" style="3" customWidth="1"/>
    <col min="10499" max="10501" width="13.375" style="3" customWidth="1"/>
    <col min="10502" max="10502" width="15.875" style="3" customWidth="1"/>
    <col min="10503" max="10503" width="2.125" style="3" customWidth="1"/>
    <col min="10504" max="10504" width="7.5" style="3" bestFit="1" customWidth="1"/>
    <col min="10505" max="10505" width="9.5" style="3" bestFit="1" customWidth="1"/>
    <col min="10506" max="10752" width="9" style="3" customWidth="1"/>
    <col min="10753" max="10753" width="3.375" style="3" customWidth="1"/>
    <col min="10754" max="10754" width="15.875" style="3" customWidth="1"/>
    <col min="10755" max="10757" width="13.375" style="3" customWidth="1"/>
    <col min="10758" max="10758" width="15.875" style="3" customWidth="1"/>
    <col min="10759" max="10759" width="2.125" style="3" customWidth="1"/>
    <col min="10760" max="10760" width="7.5" style="3" bestFit="1" customWidth="1"/>
    <col min="10761" max="10761" width="9.5" style="3" bestFit="1" customWidth="1"/>
    <col min="10762" max="11008" width="9" style="3" customWidth="1"/>
    <col min="11009" max="11009" width="3.375" style="3" customWidth="1"/>
    <col min="11010" max="11010" width="15.875" style="3" customWidth="1"/>
    <col min="11011" max="11013" width="13.375" style="3" customWidth="1"/>
    <col min="11014" max="11014" width="15.875" style="3" customWidth="1"/>
    <col min="11015" max="11015" width="2.125" style="3" customWidth="1"/>
    <col min="11016" max="11016" width="7.5" style="3" bestFit="1" customWidth="1"/>
    <col min="11017" max="11017" width="9.5" style="3" bestFit="1" customWidth="1"/>
    <col min="11018" max="11264" width="9" style="3" customWidth="1"/>
    <col min="11265" max="11265" width="3.375" style="3" customWidth="1"/>
    <col min="11266" max="11266" width="15.875" style="3" customWidth="1"/>
    <col min="11267" max="11269" width="13.375" style="3" customWidth="1"/>
    <col min="11270" max="11270" width="15.875" style="3" customWidth="1"/>
    <col min="11271" max="11271" width="2.125" style="3" customWidth="1"/>
    <col min="11272" max="11272" width="7.5" style="3" bestFit="1" customWidth="1"/>
    <col min="11273" max="11273" width="9.5" style="3" bestFit="1" customWidth="1"/>
    <col min="11274" max="11520" width="9" style="3" customWidth="1"/>
    <col min="11521" max="11521" width="3.375" style="3" customWidth="1"/>
    <col min="11522" max="11522" width="15.875" style="3" customWidth="1"/>
    <col min="11523" max="11525" width="13.375" style="3" customWidth="1"/>
    <col min="11526" max="11526" width="15.875" style="3" customWidth="1"/>
    <col min="11527" max="11527" width="2.125" style="3" customWidth="1"/>
    <col min="11528" max="11528" width="7.5" style="3" bestFit="1" customWidth="1"/>
    <col min="11529" max="11529" width="9.5" style="3" bestFit="1" customWidth="1"/>
    <col min="11530" max="11776" width="9" style="3" customWidth="1"/>
    <col min="11777" max="11777" width="3.375" style="3" customWidth="1"/>
    <col min="11778" max="11778" width="15.875" style="3" customWidth="1"/>
    <col min="11779" max="11781" width="13.375" style="3" customWidth="1"/>
    <col min="11782" max="11782" width="15.875" style="3" customWidth="1"/>
    <col min="11783" max="11783" width="2.125" style="3" customWidth="1"/>
    <col min="11784" max="11784" width="7.5" style="3" bestFit="1" customWidth="1"/>
    <col min="11785" max="11785" width="9.5" style="3" bestFit="1" customWidth="1"/>
    <col min="11786" max="12032" width="9" style="3" customWidth="1"/>
    <col min="12033" max="12033" width="3.375" style="3" customWidth="1"/>
    <col min="12034" max="12034" width="15.875" style="3" customWidth="1"/>
    <col min="12035" max="12037" width="13.375" style="3" customWidth="1"/>
    <col min="12038" max="12038" width="15.875" style="3" customWidth="1"/>
    <col min="12039" max="12039" width="2.125" style="3" customWidth="1"/>
    <col min="12040" max="12040" width="7.5" style="3" bestFit="1" customWidth="1"/>
    <col min="12041" max="12041" width="9.5" style="3" bestFit="1" customWidth="1"/>
    <col min="12042" max="12288" width="9" style="3" customWidth="1"/>
    <col min="12289" max="12289" width="3.375" style="3" customWidth="1"/>
    <col min="12290" max="12290" width="15.875" style="3" customWidth="1"/>
    <col min="12291" max="12293" width="13.375" style="3" customWidth="1"/>
    <col min="12294" max="12294" width="15.875" style="3" customWidth="1"/>
    <col min="12295" max="12295" width="2.125" style="3" customWidth="1"/>
    <col min="12296" max="12296" width="7.5" style="3" bestFit="1" customWidth="1"/>
    <col min="12297" max="12297" width="9.5" style="3" bestFit="1" customWidth="1"/>
    <col min="12298" max="12544" width="9" style="3" customWidth="1"/>
    <col min="12545" max="12545" width="3.375" style="3" customWidth="1"/>
    <col min="12546" max="12546" width="15.875" style="3" customWidth="1"/>
    <col min="12547" max="12549" width="13.375" style="3" customWidth="1"/>
    <col min="12550" max="12550" width="15.875" style="3" customWidth="1"/>
    <col min="12551" max="12551" width="2.125" style="3" customWidth="1"/>
    <col min="12552" max="12552" width="7.5" style="3" bestFit="1" customWidth="1"/>
    <col min="12553" max="12553" width="9.5" style="3" bestFit="1" customWidth="1"/>
    <col min="12554" max="12800" width="9" style="3" customWidth="1"/>
    <col min="12801" max="12801" width="3.375" style="3" customWidth="1"/>
    <col min="12802" max="12802" width="15.875" style="3" customWidth="1"/>
    <col min="12803" max="12805" width="13.375" style="3" customWidth="1"/>
    <col min="12806" max="12806" width="15.875" style="3" customWidth="1"/>
    <col min="12807" max="12807" width="2.125" style="3" customWidth="1"/>
    <col min="12808" max="12808" width="7.5" style="3" bestFit="1" customWidth="1"/>
    <col min="12809" max="12809" width="9.5" style="3" bestFit="1" customWidth="1"/>
    <col min="12810" max="13056" width="9" style="3" customWidth="1"/>
    <col min="13057" max="13057" width="3.375" style="3" customWidth="1"/>
    <col min="13058" max="13058" width="15.875" style="3" customWidth="1"/>
    <col min="13059" max="13061" width="13.375" style="3" customWidth="1"/>
    <col min="13062" max="13062" width="15.875" style="3" customWidth="1"/>
    <col min="13063" max="13063" width="2.125" style="3" customWidth="1"/>
    <col min="13064" max="13064" width="7.5" style="3" bestFit="1" customWidth="1"/>
    <col min="13065" max="13065" width="9.5" style="3" bestFit="1" customWidth="1"/>
    <col min="13066" max="13312" width="9" style="3" customWidth="1"/>
    <col min="13313" max="13313" width="3.375" style="3" customWidth="1"/>
    <col min="13314" max="13314" width="15.875" style="3" customWidth="1"/>
    <col min="13315" max="13317" width="13.375" style="3" customWidth="1"/>
    <col min="13318" max="13318" width="15.875" style="3" customWidth="1"/>
    <col min="13319" max="13319" width="2.125" style="3" customWidth="1"/>
    <col min="13320" max="13320" width="7.5" style="3" bestFit="1" customWidth="1"/>
    <col min="13321" max="13321" width="9.5" style="3" bestFit="1" customWidth="1"/>
    <col min="13322" max="13568" width="9" style="3" customWidth="1"/>
    <col min="13569" max="13569" width="3.375" style="3" customWidth="1"/>
    <col min="13570" max="13570" width="15.875" style="3" customWidth="1"/>
    <col min="13571" max="13573" width="13.375" style="3" customWidth="1"/>
    <col min="13574" max="13574" width="15.875" style="3" customWidth="1"/>
    <col min="13575" max="13575" width="2.125" style="3" customWidth="1"/>
    <col min="13576" max="13576" width="7.5" style="3" bestFit="1" customWidth="1"/>
    <col min="13577" max="13577" width="9.5" style="3" bestFit="1" customWidth="1"/>
    <col min="13578" max="13824" width="9" style="3" customWidth="1"/>
    <col min="13825" max="13825" width="3.375" style="3" customWidth="1"/>
    <col min="13826" max="13826" width="15.875" style="3" customWidth="1"/>
    <col min="13827" max="13829" width="13.375" style="3" customWidth="1"/>
    <col min="13830" max="13830" width="15.875" style="3" customWidth="1"/>
    <col min="13831" max="13831" width="2.125" style="3" customWidth="1"/>
    <col min="13832" max="13832" width="7.5" style="3" bestFit="1" customWidth="1"/>
    <col min="13833" max="13833" width="9.5" style="3" bestFit="1" customWidth="1"/>
    <col min="13834" max="14080" width="9" style="3" customWidth="1"/>
    <col min="14081" max="14081" width="3.375" style="3" customWidth="1"/>
    <col min="14082" max="14082" width="15.875" style="3" customWidth="1"/>
    <col min="14083" max="14085" width="13.375" style="3" customWidth="1"/>
    <col min="14086" max="14086" width="15.875" style="3" customWidth="1"/>
    <col min="14087" max="14087" width="2.125" style="3" customWidth="1"/>
    <col min="14088" max="14088" width="7.5" style="3" bestFit="1" customWidth="1"/>
    <col min="14089" max="14089" width="9.5" style="3" bestFit="1" customWidth="1"/>
    <col min="14090" max="14336" width="9" style="3" customWidth="1"/>
    <col min="14337" max="14337" width="3.375" style="3" customWidth="1"/>
    <col min="14338" max="14338" width="15.875" style="3" customWidth="1"/>
    <col min="14339" max="14341" width="13.375" style="3" customWidth="1"/>
    <col min="14342" max="14342" width="15.875" style="3" customWidth="1"/>
    <col min="14343" max="14343" width="2.125" style="3" customWidth="1"/>
    <col min="14344" max="14344" width="7.5" style="3" bestFit="1" customWidth="1"/>
    <col min="14345" max="14345" width="9.5" style="3" bestFit="1" customWidth="1"/>
    <col min="14346" max="14592" width="9" style="3" customWidth="1"/>
    <col min="14593" max="14593" width="3.375" style="3" customWidth="1"/>
    <col min="14594" max="14594" width="15.875" style="3" customWidth="1"/>
    <col min="14595" max="14597" width="13.375" style="3" customWidth="1"/>
    <col min="14598" max="14598" width="15.875" style="3" customWidth="1"/>
    <col min="14599" max="14599" width="2.125" style="3" customWidth="1"/>
    <col min="14600" max="14600" width="7.5" style="3" bestFit="1" customWidth="1"/>
    <col min="14601" max="14601" width="9.5" style="3" bestFit="1" customWidth="1"/>
    <col min="14602" max="14848" width="9" style="3" customWidth="1"/>
    <col min="14849" max="14849" width="3.375" style="3" customWidth="1"/>
    <col min="14850" max="14850" width="15.875" style="3" customWidth="1"/>
    <col min="14851" max="14853" width="13.375" style="3" customWidth="1"/>
    <col min="14854" max="14854" width="15.875" style="3" customWidth="1"/>
    <col min="14855" max="14855" width="2.125" style="3" customWidth="1"/>
    <col min="14856" max="14856" width="7.5" style="3" bestFit="1" customWidth="1"/>
    <col min="14857" max="14857" width="9.5" style="3" bestFit="1" customWidth="1"/>
    <col min="14858" max="15104" width="9" style="3" customWidth="1"/>
    <col min="15105" max="15105" width="3.375" style="3" customWidth="1"/>
    <col min="15106" max="15106" width="15.875" style="3" customWidth="1"/>
    <col min="15107" max="15109" width="13.375" style="3" customWidth="1"/>
    <col min="15110" max="15110" width="15.875" style="3" customWidth="1"/>
    <col min="15111" max="15111" width="2.125" style="3" customWidth="1"/>
    <col min="15112" max="15112" width="7.5" style="3" bestFit="1" customWidth="1"/>
    <col min="15113" max="15113" width="9.5" style="3" bestFit="1" customWidth="1"/>
    <col min="15114" max="15360" width="9" style="3" customWidth="1"/>
    <col min="15361" max="15361" width="3.375" style="3" customWidth="1"/>
    <col min="15362" max="15362" width="15.875" style="3" customWidth="1"/>
    <col min="15363" max="15365" width="13.375" style="3" customWidth="1"/>
    <col min="15366" max="15366" width="15.875" style="3" customWidth="1"/>
    <col min="15367" max="15367" width="2.125" style="3" customWidth="1"/>
    <col min="15368" max="15368" width="7.5" style="3" bestFit="1" customWidth="1"/>
    <col min="15369" max="15369" width="9.5" style="3" bestFit="1" customWidth="1"/>
    <col min="15370" max="15616" width="9" style="3" customWidth="1"/>
    <col min="15617" max="15617" width="3.375" style="3" customWidth="1"/>
    <col min="15618" max="15618" width="15.875" style="3" customWidth="1"/>
    <col min="15619" max="15621" width="13.375" style="3" customWidth="1"/>
    <col min="15622" max="15622" width="15.875" style="3" customWidth="1"/>
    <col min="15623" max="15623" width="2.125" style="3" customWidth="1"/>
    <col min="15624" max="15624" width="7.5" style="3" bestFit="1" customWidth="1"/>
    <col min="15625" max="15625" width="9.5" style="3" bestFit="1" customWidth="1"/>
    <col min="15626" max="15872" width="9" style="3" customWidth="1"/>
    <col min="15873" max="15873" width="3.375" style="3" customWidth="1"/>
    <col min="15874" max="15874" width="15.875" style="3" customWidth="1"/>
    <col min="15875" max="15877" width="13.375" style="3" customWidth="1"/>
    <col min="15878" max="15878" width="15.875" style="3" customWidth="1"/>
    <col min="15879" max="15879" width="2.125" style="3" customWidth="1"/>
    <col min="15880" max="15880" width="7.5" style="3" bestFit="1" customWidth="1"/>
    <col min="15881" max="15881" width="9.5" style="3" bestFit="1" customWidth="1"/>
    <col min="15882" max="16128" width="9" style="3" customWidth="1"/>
    <col min="16129" max="16129" width="3.375" style="3" customWidth="1"/>
    <col min="16130" max="16130" width="15.875" style="3" customWidth="1"/>
    <col min="16131" max="16133" width="13.375" style="3" customWidth="1"/>
    <col min="16134" max="16134" width="15.875" style="3" customWidth="1"/>
    <col min="16135" max="16135" width="2.125" style="3" customWidth="1"/>
    <col min="16136" max="16136" width="7.5" style="3" bestFit="1" customWidth="1"/>
    <col min="16137" max="16137" width="9.5" style="3" bestFit="1" customWidth="1"/>
    <col min="16138" max="16384" width="9" style="3" customWidth="1"/>
  </cols>
  <sheetData>
    <row r="1" spans="1:6" ht="24.95" customHeight="1">
      <c r="A1" s="35" t="s">
        <v>248</v>
      </c>
      <c r="B1" s="35"/>
      <c r="C1" s="14"/>
      <c r="D1" s="14"/>
    </row>
    <row r="2" spans="1:6" s="22" customFormat="1" ht="13.2">
      <c r="A2" s="38"/>
      <c r="B2" s="38"/>
      <c r="C2" s="4"/>
      <c r="D2" s="4"/>
    </row>
    <row r="3" spans="1:6" s="4" customFormat="1" ht="15" customHeight="1">
      <c r="A3" s="4"/>
      <c r="B3" s="12"/>
      <c r="C3" s="12"/>
      <c r="D3" s="12"/>
      <c r="E3" s="12"/>
      <c r="F3" s="43" t="s">
        <v>143</v>
      </c>
    </row>
    <row r="4" spans="1:6" s="4" customFormat="1" ht="24.95" customHeight="1">
      <c r="A4" s="4"/>
      <c r="B4" s="63" t="s">
        <v>239</v>
      </c>
      <c r="C4" s="8" t="s">
        <v>237</v>
      </c>
      <c r="D4" s="8"/>
      <c r="E4" s="8"/>
      <c r="F4" s="10" t="s">
        <v>236</v>
      </c>
    </row>
    <row r="5" spans="1:6" s="4" customFormat="1" ht="24.95" customHeight="1">
      <c r="A5" s="4"/>
      <c r="B5" s="63"/>
      <c r="C5" s="8" t="s">
        <v>235</v>
      </c>
      <c r="D5" s="8" t="s">
        <v>30</v>
      </c>
      <c r="E5" s="8" t="s">
        <v>125</v>
      </c>
      <c r="F5" s="10"/>
    </row>
    <row r="6" spans="1:6" s="4" customFormat="1" ht="30" customHeight="1">
      <c r="A6" s="4"/>
      <c r="B6" s="8" t="s">
        <v>53</v>
      </c>
      <c r="C6" s="11">
        <v>26924</v>
      </c>
      <c r="D6" s="11">
        <v>26702</v>
      </c>
      <c r="E6" s="11">
        <v>222</v>
      </c>
      <c r="F6" s="64">
        <v>56.6</v>
      </c>
    </row>
    <row r="7" spans="1:6" s="4" customFormat="1" ht="30" customHeight="1">
      <c r="A7" s="4"/>
      <c r="B7" s="8" t="s">
        <v>61</v>
      </c>
      <c r="C7" s="11">
        <v>26291</v>
      </c>
      <c r="D7" s="11">
        <v>26100</v>
      </c>
      <c r="E7" s="11">
        <v>191</v>
      </c>
      <c r="F7" s="64">
        <v>59.9</v>
      </c>
    </row>
    <row r="8" spans="1:6" s="4" customFormat="1" ht="30" customHeight="1">
      <c r="A8" s="4"/>
      <c r="B8" s="8" t="s">
        <v>75</v>
      </c>
      <c r="C8" s="11">
        <v>25873</v>
      </c>
      <c r="D8" s="11">
        <v>25689</v>
      </c>
      <c r="E8" s="11">
        <v>184</v>
      </c>
      <c r="F8" s="64">
        <v>59.3</v>
      </c>
    </row>
    <row r="9" spans="1:6" s="4" customFormat="1" ht="30" customHeight="1">
      <c r="A9" s="4"/>
      <c r="B9" s="8" t="s">
        <v>96</v>
      </c>
      <c r="C9" s="11">
        <v>24853</v>
      </c>
      <c r="D9" s="11">
        <v>24694</v>
      </c>
      <c r="E9" s="11">
        <v>159</v>
      </c>
      <c r="F9" s="64">
        <v>61.7</v>
      </c>
    </row>
    <row r="10" spans="1:6" s="4" customFormat="1" ht="30" customHeight="1">
      <c r="A10" s="4"/>
      <c r="B10" s="8" t="s">
        <v>36</v>
      </c>
      <c r="C10" s="11">
        <v>24111</v>
      </c>
      <c r="D10" s="11">
        <v>23968</v>
      </c>
      <c r="E10" s="11">
        <v>143</v>
      </c>
      <c r="F10" s="64">
        <v>62.5</v>
      </c>
    </row>
    <row r="11" spans="1:6" s="4" customFormat="1" ht="30" customHeight="1">
      <c r="A11" s="4"/>
      <c r="B11" s="8" t="s">
        <v>145</v>
      </c>
      <c r="C11" s="11">
        <v>23480</v>
      </c>
      <c r="D11" s="11">
        <v>23332</v>
      </c>
      <c r="E11" s="11">
        <v>148</v>
      </c>
      <c r="F11" s="64">
        <v>65.5</v>
      </c>
    </row>
    <row r="12" spans="1:6" s="4" customFormat="1" ht="30" customHeight="1">
      <c r="A12" s="4"/>
      <c r="B12" s="8" t="s">
        <v>147</v>
      </c>
      <c r="C12" s="11">
        <v>23165</v>
      </c>
      <c r="D12" s="11">
        <v>23020</v>
      </c>
      <c r="E12" s="11">
        <v>145</v>
      </c>
      <c r="F12" s="64">
        <v>67.88</v>
      </c>
    </row>
    <row r="13" spans="1:6" s="4" customFormat="1" ht="30" customHeight="1">
      <c r="A13" s="4"/>
      <c r="B13" s="8" t="s">
        <v>325</v>
      </c>
      <c r="C13" s="11">
        <v>22873</v>
      </c>
      <c r="D13" s="11">
        <v>22726</v>
      </c>
      <c r="E13" s="11">
        <v>147</v>
      </c>
      <c r="F13" s="64">
        <v>71.06</v>
      </c>
    </row>
    <row r="14" spans="1:6" s="4" customFormat="1" ht="30" customHeight="1">
      <c r="A14" s="4"/>
      <c r="B14" s="8" t="s">
        <v>57</v>
      </c>
      <c r="C14" s="11">
        <v>22488</v>
      </c>
      <c r="D14" s="11">
        <v>22317</v>
      </c>
      <c r="E14" s="11">
        <v>171</v>
      </c>
      <c r="F14" s="64">
        <v>73.790000000000006</v>
      </c>
    </row>
    <row r="15" spans="1:6" s="4" customFormat="1" ht="30" customHeight="1">
      <c r="A15" s="4"/>
      <c r="B15" s="8" t="s">
        <v>333</v>
      </c>
      <c r="C15" s="11">
        <v>21680</v>
      </c>
      <c r="D15" s="11">
        <v>21491</v>
      </c>
      <c r="E15" s="11">
        <v>189</v>
      </c>
      <c r="F15" s="64">
        <v>74.5</v>
      </c>
    </row>
    <row r="16" spans="1:6" s="4" customFormat="1" ht="30" customHeight="1">
      <c r="A16" s="4"/>
      <c r="B16" s="8" t="s">
        <v>29</v>
      </c>
      <c r="C16" s="11">
        <v>20830</v>
      </c>
      <c r="D16" s="11">
        <v>21029</v>
      </c>
      <c r="E16" s="11">
        <v>199</v>
      </c>
      <c r="F16" s="64">
        <v>77.2</v>
      </c>
    </row>
    <row r="17" spans="1:6" s="4" customFormat="1" ht="30" customHeight="1">
      <c r="A17" s="4"/>
      <c r="B17" s="8" t="s">
        <v>345</v>
      </c>
      <c r="C17" s="11">
        <v>20315</v>
      </c>
      <c r="D17" s="11">
        <v>20129</v>
      </c>
      <c r="E17" s="11">
        <v>186</v>
      </c>
      <c r="F17" s="64">
        <v>78.349999999999994</v>
      </c>
    </row>
    <row r="18" spans="1:6" s="4" customFormat="1" ht="15" customHeight="1">
      <c r="A18" s="4"/>
      <c r="B18" s="4"/>
      <c r="C18" s="4"/>
      <c r="D18" s="4"/>
      <c r="E18" s="4"/>
      <c r="F18" s="4"/>
    </row>
    <row r="19" spans="1:6" s="4" customFormat="1" ht="15" customHeight="1">
      <c r="A19" s="4"/>
      <c r="B19" s="4"/>
      <c r="C19" s="4"/>
      <c r="D19" s="4"/>
      <c r="E19" s="4"/>
      <c r="F19" s="4"/>
    </row>
    <row r="20" spans="1:6" s="4" customFormat="1" ht="15" customHeight="1">
      <c r="A20" s="4"/>
      <c r="B20" s="4"/>
      <c r="C20" s="4"/>
      <c r="D20" s="4"/>
      <c r="E20" s="4"/>
      <c r="F20" s="4"/>
    </row>
    <row r="21" spans="1:6" s="4" customFormat="1" ht="13.2">
      <c r="A21" s="4"/>
      <c r="B21" s="4"/>
      <c r="C21" s="4"/>
      <c r="D21" s="4"/>
      <c r="E21" s="4"/>
      <c r="F21" s="4"/>
    </row>
  </sheetData>
  <customSheetViews>
    <customSheetView guid="{A5EB8AB4-CC80-C84C-8B39-14C6B33257B7}" fitToPage="1" view="pageBreakPreview">
      <selection activeCell="F13" sqref="F13"/>
      <pageMargins left="0.78740157480314965" right="0.39370078740157483" top="0.78740157480314965" bottom="0.78740157480314965" header="0.39370078740157483" footer="0.51181102362204722"/>
      <pageSetup paperSize="9" fitToHeight="0" cellComments="asDisplayed" r:id="rId1"/>
      <headerFooter alignWithMargins="0"/>
    </customSheetView>
    <customSheetView guid="{E537E2BF-54E7-AF4D-9A48-B68363196703}" fitToPage="1" view="pageBreakPreview">
      <selection activeCell="F13" sqref="F13"/>
      <pageMargins left="0.78740157480314965" right="0.39370078740157483" top="0.78740157480314965" bottom="0.78740157480314965" header="0.39370078740157483" footer="0.51181102362204722"/>
      <pageSetup paperSize="9" fitToHeight="0" cellComments="asDisplayed" r:id="rId2"/>
      <headerFooter alignWithMargins="0"/>
    </customSheetView>
    <customSheetView guid="{5176ADCB-C40E-8740-8D62-B82BE93AE2C6}" fitToPage="1" view="pageBreakPreview">
      <selection activeCell="F13" sqref="F13"/>
      <pageMargins left="0.78740157480314965" right="0.39370078740157483" top="0.78740157480314965" bottom="0.78740157480314965" header="0.39370078740157483" footer="0.51181102362204722"/>
      <pageSetup paperSize="9" fitToHeight="0" cellComments="asDisplayed" r:id="rId3"/>
      <headerFooter alignWithMargins="0"/>
    </customSheetView>
    <customSheetView guid="{A158B920-AC25-424B-9959-14AC4A1CF9B5}" fitToPage="1" view="pageBreakPreview">
      <selection activeCell="F13" sqref="F13"/>
      <pageMargins left="0.78740157480314965" right="0.39370078740157483" top="0.78740157480314965" bottom="0.78740157480314965" header="0.39370078740157483" footer="0.51181102362204722"/>
      <pageSetup paperSize="9" fitToHeight="0" cellComments="asDisplayed" r:id="rId4"/>
      <headerFooter alignWithMargins="0"/>
    </customSheetView>
    <customSheetView guid="{4BE84941-5C45-A84E-88CE-6305226712FF}" fitToPage="1" view="pageBreakPreview">
      <selection activeCell="F13" sqref="F13"/>
      <pageMargins left="0.78740157480314965" right="0.39370078740157483" top="0.78740157480314965" bottom="0.78740157480314965" header="0.39370078740157483" footer="0.51181102362204722"/>
      <pageSetup paperSize="9" fitToHeight="0" cellComments="asDisplayed" r:id="rId5"/>
      <headerFooter alignWithMargins="0"/>
    </customSheetView>
    <customSheetView guid="{4996860D-290A-3A41-87F4-08FFB3697A1E}" showPageBreaks="1" fitToPage="1" view="pageBreakPreview">
      <selection activeCell="F16" sqref="F16"/>
      <pageMargins left="0.78740157480314965" right="0.39370078740157483" top="0.78740157480314965" bottom="0.78740157480314965" header="0.39370078740157483" footer="0.51181102362204722"/>
      <pageSetup paperSize="9" fitToHeight="0" cellComments="asDisplayed" r:id="rId6"/>
      <headerFooter alignWithMargins="0"/>
    </customSheetView>
    <customSheetView guid="{195A10FC-8BA6-8348-BB06-0EE2D4EBE68F}" fitToPage="1" view="pageBreakPreview">
      <selection activeCell="F16" sqref="F16"/>
      <pageMargins left="0.78740157480314965" right="0.39370078740157483" top="0.78740157480314965" bottom="0.78740157480314965" header="0.39370078740157483" footer="0.51181102362204722"/>
      <pageSetup paperSize="9" fitToHeight="0" cellComments="asDisplayed" r:id="rId7"/>
      <headerFooter alignWithMargins="0"/>
    </customSheetView>
    <customSheetView guid="{33BBD285-785B-C24D-B50A-4C98AC895287}" showPageBreaks="1" fitToPage="1" view="pageBreakPreview">
      <selection activeCell="F16" sqref="F16"/>
      <pageMargins left="0.78740157480314965" right="0.39370078740157483" top="0.78740157480314965" bottom="0.78740157480314965" header="0.39370078740157483" footer="0.51181102362204722"/>
      <pageSetup paperSize="9" fitToHeight="0" cellComments="asDisplayed" r:id="rId8"/>
      <headerFooter alignWithMargins="0"/>
    </customSheetView>
    <customSheetView guid="{692EB781-55BD-954F-BFCF-8FB37DE8AEFA}" fitToPage="1" view="pageBreakPreview" topLeftCell="A15">
      <selection activeCell="E16" sqref="E16"/>
      <pageMargins left="0.78740157480314965" right="0.39370078740157483" top="0.78740157480314965" bottom="0.78740157480314965" header="0.39370078740157483" footer="0.51181102362204722"/>
      <pageSetup paperSize="9" fitToHeight="0" cellComments="asDisplayed" r:id="rId9"/>
      <headerFooter alignWithMargins="0"/>
    </customSheetView>
    <customSheetView guid="{B757FC03-6083-3442-BB1D-780F7D0FC782}" fitToPage="1" view="pageBreakPreview" topLeftCell="A15">
      <selection activeCell="E16" sqref="E16"/>
      <pageMargins left="0.78740157480314965" right="0.39370078740157483" top="0.78740157480314965" bottom="0.78740157480314965" header="0.39370078740157483" footer="0.51181102362204722"/>
      <pageSetup paperSize="9" fitToHeight="0" cellComments="asDisplayed" r:id="rId10"/>
      <headerFooter alignWithMargins="0"/>
    </customSheetView>
    <customSheetView guid="{FE2DFBF2-B424-5B4D-9BA1-C706581D34E7}" fitToPage="1" view="pageBreakPreview">
      <selection activeCell="F16" sqref="F16"/>
      <pageMargins left="0.78740157480314965" right="0.39370078740157483" top="0.78740157480314965" bottom="0.78740157480314965" header="0.39370078740157483" footer="0.51181102362204722"/>
      <pageSetup paperSize="9" fitToHeight="0" cellComments="asDisplayed" r:id="rId11"/>
      <headerFooter alignWithMargins="0"/>
    </customSheetView>
    <customSheetView guid="{B13CC535-C729-354C-9E06-85A6743B2336}" fitToPage="1" view="pageBreakPreview">
      <selection activeCell="F16" sqref="F16"/>
      <pageMargins left="0.78740157480314965" right="0.39370078740157483" top="0.78740157480314965" bottom="0.78740157480314965" header="0.39370078740157483" footer="0.51181102362204722"/>
      <pageSetup paperSize="9" fitToHeight="0" cellComments="asDisplayed" r:id="rId12"/>
      <headerFooter alignWithMargins="0"/>
    </customSheetView>
    <customSheetView guid="{CABF87AC-595D-E643-8BF0-9EB9AA0D768A}" showPageBreaks="1" fitToPage="1" view="pageBreakPreview">
      <selection activeCell="F13" sqref="F13"/>
      <pageMargins left="0.78740157480314965" right="0.39370078740157483" top="0.78740157480314965" bottom="0.78740157480314965" header="0.39370078740157483" footer="0.51181102362204722"/>
      <pageSetup paperSize="9" fitToHeight="0" cellComments="asDisplayed" r:id="rId13"/>
      <headerFooter alignWithMargins="0"/>
    </customSheetView>
    <customSheetView guid="{243EC010-C615-5A40-A970-628BEF2BE6DA}" fitToPage="1" view="pageBreakPreview">
      <selection activeCell="F13" sqref="F13"/>
      <pageMargins left="0.78740157480314965" right="0.39370078740157483" top="0.78740157480314965" bottom="0.78740157480314965" header="0.39370078740157483" footer="0.51181102362204722"/>
      <pageSetup paperSize="9" fitToHeight="0" cellComments="asDisplayed" r:id="rId14"/>
      <headerFooter alignWithMargins="0"/>
    </customSheetView>
    <customSheetView guid="{CAB07F43-7E89-7745-9891-2E17B06210E6}" fitToPage="1" view="pageBreakPreview">
      <selection activeCell="F13" sqref="F13"/>
      <pageMargins left="0.78740157480314965" right="0.39370078740157483" top="0.78740157480314965" bottom="0.78740157480314965" header="0.39370078740157483" footer="0.51181102362204722"/>
      <pageSetup paperSize="9" fitToHeight="0" cellComments="asDisplayed" r:id="rId15"/>
      <headerFooter alignWithMargins="0"/>
    </customSheetView>
    <customSheetView guid="{97B3E7CA-F0B3-3143-B2E4-7F6A2ED5C48C}" fitToPage="1" view="pageBreakPreview">
      <selection activeCell="F13" sqref="F13"/>
      <pageMargins left="0.78740157480314965" right="0.39370078740157483" top="0.78740157480314965" bottom="0.78740157480314965" header="0.39370078740157483" footer="0.51181102362204722"/>
      <pageSetup paperSize="9" fitToHeight="0" cellComments="asDisplayed" r:id="rId16"/>
      <headerFooter alignWithMargins="0"/>
    </customSheetView>
    <customSheetView guid="{DE9E460F-C89E-5645-AA7E-CE9C4C2CFC12}" showPageBreaks="1" fitToPage="1" view="pageBreakPreview">
      <selection activeCell="F13" sqref="F13"/>
      <pageMargins left="0.78740157480314965" right="0.39370078740157483" top="0.78740157480314965" bottom="0.78740157480314965" header="0.39370078740157483" footer="0.51181102362204722"/>
      <pageSetup paperSize="9" fitToHeight="0" cellComments="asDisplayed" r:id="rId17"/>
      <headerFooter alignWithMargins="0"/>
    </customSheetView>
    <customSheetView guid="{C77EF332-7D80-1044-85D5-819F18ECD7B4}" fitToPage="1" view="pageBreakPreview">
      <selection activeCell="F13" sqref="F13"/>
      <pageMargins left="0.78740157480314965" right="0.39370078740157483" top="0.78740157480314965" bottom="0.78740157480314965" header="0.39370078740157483" footer="0.51181102362204722"/>
      <pageSetup paperSize="9" fitToHeight="0" cellComments="asDisplayed" r:id="rId18"/>
      <headerFooter alignWithMargins="0"/>
    </customSheetView>
    <customSheetView guid="{6CECD241-1D6C-7646-92A8-757A358CF712}" showPageBreaks="1" fitToPage="1" view="pageBreakPreview">
      <selection activeCell="F13" sqref="F13"/>
      <pageMargins left="0.78740157480314965" right="0.39370078740157483" top="0.78740157480314965" bottom="0.78740157480314965" header="0.39370078740157483" footer="0.51181102362204722"/>
      <pageSetup paperSize="9" fitToHeight="0" cellComments="asDisplayed" r:id="rId19"/>
      <headerFooter alignWithMargins="0"/>
    </customSheetView>
    <customSheetView guid="{2F70F053-3AC9-1B4A-91C9-6FBA078D9D33}" fitToPage="1" view="pageBreakPreview">
      <selection activeCell="F13" sqref="F13"/>
      <pageMargins left="0.78740157480314965" right="0.39370078740157483" top="0.78740157480314965" bottom="0.78740157480314965" header="0.39370078740157483" footer="0.51181102362204722"/>
      <pageSetup paperSize="9" fitToHeight="0" cellComments="asDisplayed" r:id="rId20"/>
      <headerFooter alignWithMargins="0"/>
    </customSheetView>
    <customSheetView guid="{C4ABE724-0C48-564B-B46B-A8D4415A7CA3}" showPageBreaks="1" fitToPage="1" view="pageBreakPreview" topLeftCell="A15">
      <selection activeCell="E16" sqref="E16"/>
      <pageMargins left="0.78740157480314965" right="0.39370078740157483" top="0.78740157480314965" bottom="0.78740157480314965" header="0.39370078740157483" footer="0.51181102362204722"/>
      <pageSetup paperSize="9" fitToHeight="0" cellComments="asDisplayed" r:id="rId21"/>
      <headerFooter alignWithMargins="0"/>
    </customSheetView>
    <customSheetView guid="{921C762F-6DA3-EC47-BFAE-A316B3663034}" fitToPage="1" view="pageBreakPreview">
      <selection activeCell="F17" sqref="F17"/>
      <pageMargins left="0.78740157480314965" right="0.39370078740157483" top="0.78740157480314965" bottom="0.78740157480314965" header="0.39370078740157483" footer="0.51181102362204722"/>
      <pageSetup paperSize="9" fitToHeight="0" cellComments="asDisplayed" r:id="rId22"/>
      <headerFooter alignWithMargins="0"/>
    </customSheetView>
    <customSheetView guid="{13BDB573-1580-9347-9292-9BDFB1BEC180}" showPageBreaks="1" fitToPage="1" view="pageBreakPreview">
      <selection activeCell="F13" sqref="F13"/>
      <pageMargins left="0.78740157480314965" right="0.39370078740157483" top="0.78740157480314965" bottom="0.78740157480314965" header="0.39370078740157483" footer="0.51181102362204722"/>
      <pageSetup paperSize="9" fitToHeight="0" cellComments="asDisplayed" r:id="rId23"/>
      <headerFooter alignWithMargins="0"/>
    </customSheetView>
    <customSheetView guid="{9D5A8730-9745-6543-AF40-A975993FFB3C}" showPageBreaks="1" fitToPage="1" view="pageBreakPreview" topLeftCell="A8">
      <selection activeCell="F10" sqref="F10"/>
      <pageMargins left="0.78740157480314965" right="0.39370078740157483" top="0.78740157480314965" bottom="0.78740157480314965" header="0.39370078740157483" footer="0.51181102362204722"/>
      <pageSetup paperSize="9" fitToHeight="0" cellComments="asDisplayed" r:id="rId24"/>
      <headerFooter alignWithMargins="0"/>
    </customSheetView>
    <customSheetView guid="{09F96152-7CAD-C243-A97A-98F3B0FC4A33}" fitToPage="1" view="pageBreakPreview" topLeftCell="A7">
      <selection activeCell="F17" sqref="B17:F17"/>
      <pageMargins left="0.78740157480314965" right="0.39370078740157483" top="0.78740157480314965" bottom="0.78740157480314965" header="0.39370078740157483" footer="0.51181102362204722"/>
      <pageSetup paperSize="9" fitToHeight="0" cellComments="asDisplayed" r:id="rId25"/>
      <headerFooter alignWithMargins="0"/>
    </customSheetView>
    <customSheetView guid="{096AC98C-6736-1040-B9D6-CB39671AF91F}" fitToPage="1" view="pageBreakPreview" topLeftCell="A7">
      <selection activeCell="F17" sqref="B17:F17"/>
      <pageMargins left="0.78740157480314965" right="0.39370078740157483" top="0.78740157480314965" bottom="0.78740157480314965" header="0.39370078740157483" footer="0.51181102362204722"/>
      <pageSetup paperSize="9" fitToHeight="0" cellComments="asDisplayed" r:id="rId26"/>
      <headerFooter alignWithMargins="0"/>
    </customSheetView>
    <customSheetView guid="{D0407C2C-ED8D-724D-8034-98AE8F8B3295}" fitToPage="1" view="pageBreakPreview" topLeftCell="A7">
      <selection activeCell="F17" sqref="B17:F17"/>
      <pageMargins left="0.78740157480314965" right="0.39370078740157483" top="0.78740157480314965" bottom="0.78740157480314965" header="0.39370078740157483" footer="0.51181102362204722"/>
      <pageSetup paperSize="9" fitToHeight="0" cellComments="asDisplayed" r:id="rId27"/>
      <headerFooter alignWithMargins="0"/>
    </customSheetView>
    <customSheetView guid="{E17413F9-D262-044C-8BA4-F44960AB96D1}" fitToPage="1" view="pageBreakPreview" topLeftCell="A7">
      <selection activeCell="F17" sqref="B17:F17"/>
      <pageMargins left="0.78740157480314965" right="0.39370078740157483" top="0.78740157480314965" bottom="0.78740157480314965" header="0.39370078740157483" footer="0.51181102362204722"/>
      <pageSetup paperSize="9" fitToHeight="0" cellComments="asDisplayed" r:id="rId28"/>
      <headerFooter alignWithMargins="0"/>
    </customSheetView>
    <customSheetView guid="{EDE1CF83-3546-8346-99C8-7E8DEBB3247D}" fitToPage="1" view="pageBreakPreview" topLeftCell="A7">
      <selection activeCell="F17" sqref="B17:F17"/>
      <pageMargins left="0.78740157480314965" right="0.39370078740157483" top="0.78740157480314965" bottom="0.78740157480314965" header="0.39370078740157483" footer="0.51181102362204722"/>
      <pageSetup paperSize="9" fitToHeight="0" cellComments="asDisplayed" r:id="rId29"/>
      <headerFooter alignWithMargins="0"/>
    </customSheetView>
    <customSheetView guid="{2D1C0343-8602-B54F-A57E-F5A867ED58F2}" fitToPage="1" view="pageBreakPreview" topLeftCell="A7">
      <selection activeCell="F17" sqref="B17:F17"/>
      <pageMargins left="0.78740157480314965" right="0.39370078740157483" top="0.78740157480314965" bottom="0.78740157480314965" header="0.39370078740157483" footer="0.51181102362204722"/>
      <pageSetup paperSize="9" fitToHeight="0" cellComments="asDisplayed" r:id="rId30"/>
      <headerFooter alignWithMargins="0"/>
    </customSheetView>
    <customSheetView guid="{938FE337-1D9D-3F4A-804B-BDD95C828A75}" fitToPage="1" view="pageBreakPreview" topLeftCell="A7">
      <selection activeCell="F17" sqref="B17:F17"/>
      <pageMargins left="0.78740157480314965" right="0.39370078740157483" top="0.78740157480314965" bottom="0.78740157480314965" header="0.39370078740157483" footer="0.51181102362204722"/>
      <pageSetup paperSize="9" fitToHeight="0" cellComments="asDisplayed" r:id="rId31"/>
      <headerFooter alignWithMargins="0"/>
    </customSheetView>
    <customSheetView guid="{95DD38D3-5F4A-574D-B2AE-3A0C3CFA9103}" fitToPage="1" view="pageBreakPreview" topLeftCell="A7">
      <selection activeCell="F17" sqref="B17:F17"/>
      <pageMargins left="0.78740157480314965" right="0.39370078740157483" top="0.78740157480314965" bottom="0.78740157480314965" header="0.39370078740157483" footer="0.51181102362204722"/>
      <pageSetup paperSize="9" fitToHeight="0" cellComments="asDisplayed" r:id="rId32"/>
      <headerFooter alignWithMargins="0"/>
    </customSheetView>
    <customSheetView guid="{12498608-D96F-BA43-B910-A260490D91ED}" fitToPage="1" view="pageBreakPreview" topLeftCell="A7">
      <selection activeCell="F17" sqref="B17:F17"/>
      <pageMargins left="0.78740157480314965" right="0.39370078740157483" top="0.78740157480314965" bottom="0.78740157480314965" header="0.39370078740157483" footer="0.51181102362204722"/>
      <pageSetup paperSize="9" fitToHeight="0" cellComments="asDisplayed" r:id="rId33"/>
      <headerFooter alignWithMargins="0"/>
    </customSheetView>
    <customSheetView guid="{288221DA-E461-3640-BCB6-AA8217898395}" fitToPage="1" view="pageBreakPreview" topLeftCell="A7">
      <selection activeCell="F17" sqref="B17:F17"/>
      <pageMargins left="0.78740157480314965" right="0.39370078740157483" top="0.78740157480314965" bottom="0.78740157480314965" header="0.39370078740157483" footer="0.51181102362204722"/>
      <pageSetup paperSize="9" fitToHeight="0" cellComments="asDisplayed" r:id="rId34"/>
      <headerFooter alignWithMargins="0"/>
    </customSheetView>
    <customSheetView guid="{D1685ABB-718A-CF4F-A312-08E85A5F4269}" fitToPage="1" view="pageBreakPreview" topLeftCell="A7">
      <selection activeCell="F17" sqref="B17:F17"/>
      <pageMargins left="0.78740157480314965" right="0.39370078740157483" top="0.78740157480314965" bottom="0.78740157480314965" header="0.39370078740157483" footer="0.51181102362204722"/>
      <pageSetup paperSize="9" fitToHeight="0" cellComments="asDisplayed" r:id="rId35"/>
      <headerFooter alignWithMargins="0"/>
    </customSheetView>
    <customSheetView guid="{257021EA-B7EA-3A40-A822-8BB94734030F}" fitToPage="1" view="pageBreakPreview" topLeftCell="A7">
      <selection activeCell="F17" sqref="B17:F17"/>
      <pageMargins left="0.78740157480314965" right="0.39370078740157483" top="0.78740157480314965" bottom="0.78740157480314965" header="0.39370078740157483" footer="0.51181102362204722"/>
      <pageSetup paperSize="9" fitToHeight="0" cellComments="asDisplayed" r:id="rId36"/>
      <headerFooter alignWithMargins="0"/>
    </customSheetView>
    <customSheetView guid="{F37DCB76-F5F4-0E4C-A170-F0CC306C23B7}" fitToPage="1" view="pageBreakPreview" topLeftCell="A7">
      <selection activeCell="F17" sqref="B17:F17"/>
      <pageMargins left="0.78740157480314965" right="0.39370078740157483" top="0.78740157480314965" bottom="0.78740157480314965" header="0.39370078740157483" footer="0.51181102362204722"/>
      <pageSetup paperSize="9" fitToHeight="0" cellComments="asDisplayed" r:id="rId37"/>
      <headerFooter alignWithMargins="0"/>
    </customSheetView>
    <customSheetView guid="{FE39DD97-388C-6C4F-B164-A0DF07EE2E06}" fitToPage="1" view="pageBreakPreview" topLeftCell="A10">
      <selection activeCell="C17" sqref="C17:F17"/>
      <pageMargins left="0.78740157480314965" right="0.39370078740157483" top="0.78740157480314965" bottom="0.78740157480314965" header="0.39370078740157483" footer="0.51181102362204722"/>
      <pageSetup paperSize="9" fitToHeight="0" cellComments="asDisplayed" r:id="rId38"/>
      <headerFooter alignWithMargins="0"/>
    </customSheetView>
    <customSheetView guid="{81A4239D-FC03-824F-9FC1-1718C6BC9AEE}" fitToPage="1" view="pageBreakPreview" topLeftCell="A10">
      <selection activeCell="C17" sqref="C17:F17"/>
      <pageMargins left="0.78740157480314965" right="0.39370078740157483" top="0.78740157480314965" bottom="0.78740157480314965" header="0.39370078740157483" footer="0.51181102362204722"/>
      <pageSetup paperSize="9" fitToHeight="0" cellComments="asDisplayed" r:id="rId39"/>
      <headerFooter alignWithMargins="0"/>
    </customSheetView>
  </customSheetViews>
  <mergeCells count="3">
    <mergeCell ref="C4:E4"/>
    <mergeCell ref="B4:B5"/>
    <mergeCell ref="F4:F5"/>
  </mergeCells>
  <phoneticPr fontId="29"/>
  <pageMargins left="0.78740157480314965" right="0.39370078740157483" top="0.78740157480314965" bottom="0.78740157480314965" header="0.39370078740157483" footer="0.51181102362204722"/>
  <pageSetup paperSize="9" fitToWidth="1" fitToHeight="0" usePrinterDefaults="1" cellComments="asDisplayed" r:id="rId4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16">
    <pageSetUpPr fitToPage="1"/>
  </sheetPr>
  <dimension ref="A1:I19"/>
  <sheetViews>
    <sheetView view="pageBreakPreview" topLeftCell="A8" zoomScaleSheetLayoutView="100" workbookViewId="0">
      <selection activeCell="B16" sqref="B16"/>
    </sheetView>
  </sheetViews>
  <sheetFormatPr defaultRowHeight="16.2"/>
  <cols>
    <col min="1" max="1" width="3.375" style="3" customWidth="1"/>
    <col min="2" max="2" width="13.375" style="3" customWidth="1"/>
    <col min="3" max="3" width="17.25" style="3" bestFit="1" customWidth="1"/>
    <col min="4" max="9" width="9.5" style="3" customWidth="1"/>
    <col min="10" max="256" width="9" style="3" customWidth="1"/>
    <col min="257" max="257" width="3.375" style="3" customWidth="1"/>
    <col min="258" max="258" width="13.375" style="3" customWidth="1"/>
    <col min="259" max="259" width="16.875" style="3" bestFit="1" customWidth="1"/>
    <col min="260" max="265" width="9.5" style="3" customWidth="1"/>
    <col min="266" max="512" width="9" style="3" customWidth="1"/>
    <col min="513" max="513" width="3.375" style="3" customWidth="1"/>
    <col min="514" max="514" width="13.375" style="3" customWidth="1"/>
    <col min="515" max="515" width="16.875" style="3" bestFit="1" customWidth="1"/>
    <col min="516" max="521" width="9.5" style="3" customWidth="1"/>
    <col min="522" max="768" width="9" style="3" customWidth="1"/>
    <col min="769" max="769" width="3.375" style="3" customWidth="1"/>
    <col min="770" max="770" width="13.375" style="3" customWidth="1"/>
    <col min="771" max="771" width="16.875" style="3" bestFit="1" customWidth="1"/>
    <col min="772" max="777" width="9.5" style="3" customWidth="1"/>
    <col min="778" max="1024" width="9" style="3" customWidth="1"/>
    <col min="1025" max="1025" width="3.375" style="3" customWidth="1"/>
    <col min="1026" max="1026" width="13.375" style="3" customWidth="1"/>
    <col min="1027" max="1027" width="16.875" style="3" bestFit="1" customWidth="1"/>
    <col min="1028" max="1033" width="9.5" style="3" customWidth="1"/>
    <col min="1034" max="1280" width="9" style="3" customWidth="1"/>
    <col min="1281" max="1281" width="3.375" style="3" customWidth="1"/>
    <col min="1282" max="1282" width="13.375" style="3" customWidth="1"/>
    <col min="1283" max="1283" width="16.875" style="3" bestFit="1" customWidth="1"/>
    <col min="1284" max="1289" width="9.5" style="3" customWidth="1"/>
    <col min="1290" max="1536" width="9" style="3" customWidth="1"/>
    <col min="1537" max="1537" width="3.375" style="3" customWidth="1"/>
    <col min="1538" max="1538" width="13.375" style="3" customWidth="1"/>
    <col min="1539" max="1539" width="16.875" style="3" bestFit="1" customWidth="1"/>
    <col min="1540" max="1545" width="9.5" style="3" customWidth="1"/>
    <col min="1546" max="1792" width="9" style="3" customWidth="1"/>
    <col min="1793" max="1793" width="3.375" style="3" customWidth="1"/>
    <col min="1794" max="1794" width="13.375" style="3" customWidth="1"/>
    <col min="1795" max="1795" width="16.875" style="3" bestFit="1" customWidth="1"/>
    <col min="1796" max="1801" width="9.5" style="3" customWidth="1"/>
    <col min="1802" max="2048" width="9" style="3" customWidth="1"/>
    <col min="2049" max="2049" width="3.375" style="3" customWidth="1"/>
    <col min="2050" max="2050" width="13.375" style="3" customWidth="1"/>
    <col min="2051" max="2051" width="16.875" style="3" bestFit="1" customWidth="1"/>
    <col min="2052" max="2057" width="9.5" style="3" customWidth="1"/>
    <col min="2058" max="2304" width="9" style="3" customWidth="1"/>
    <col min="2305" max="2305" width="3.375" style="3" customWidth="1"/>
    <col min="2306" max="2306" width="13.375" style="3" customWidth="1"/>
    <col min="2307" max="2307" width="16.875" style="3" bestFit="1" customWidth="1"/>
    <col min="2308" max="2313" width="9.5" style="3" customWidth="1"/>
    <col min="2314" max="2560" width="9" style="3" customWidth="1"/>
    <col min="2561" max="2561" width="3.375" style="3" customWidth="1"/>
    <col min="2562" max="2562" width="13.375" style="3" customWidth="1"/>
    <col min="2563" max="2563" width="16.875" style="3" bestFit="1" customWidth="1"/>
    <col min="2564" max="2569" width="9.5" style="3" customWidth="1"/>
    <col min="2570" max="2816" width="9" style="3" customWidth="1"/>
    <col min="2817" max="2817" width="3.375" style="3" customWidth="1"/>
    <col min="2818" max="2818" width="13.375" style="3" customWidth="1"/>
    <col min="2819" max="2819" width="16.875" style="3" bestFit="1" customWidth="1"/>
    <col min="2820" max="2825" width="9.5" style="3" customWidth="1"/>
    <col min="2826" max="3072" width="9" style="3" customWidth="1"/>
    <col min="3073" max="3073" width="3.375" style="3" customWidth="1"/>
    <col min="3074" max="3074" width="13.375" style="3" customWidth="1"/>
    <col min="3075" max="3075" width="16.875" style="3" bestFit="1" customWidth="1"/>
    <col min="3076" max="3081" width="9.5" style="3" customWidth="1"/>
    <col min="3082" max="3328" width="9" style="3" customWidth="1"/>
    <col min="3329" max="3329" width="3.375" style="3" customWidth="1"/>
    <col min="3330" max="3330" width="13.375" style="3" customWidth="1"/>
    <col min="3331" max="3331" width="16.875" style="3" bestFit="1" customWidth="1"/>
    <col min="3332" max="3337" width="9.5" style="3" customWidth="1"/>
    <col min="3338" max="3584" width="9" style="3" customWidth="1"/>
    <col min="3585" max="3585" width="3.375" style="3" customWidth="1"/>
    <col min="3586" max="3586" width="13.375" style="3" customWidth="1"/>
    <col min="3587" max="3587" width="16.875" style="3" bestFit="1" customWidth="1"/>
    <col min="3588" max="3593" width="9.5" style="3" customWidth="1"/>
    <col min="3594" max="3840" width="9" style="3" customWidth="1"/>
    <col min="3841" max="3841" width="3.375" style="3" customWidth="1"/>
    <col min="3842" max="3842" width="13.375" style="3" customWidth="1"/>
    <col min="3843" max="3843" width="16.875" style="3" bestFit="1" customWidth="1"/>
    <col min="3844" max="3849" width="9.5" style="3" customWidth="1"/>
    <col min="3850" max="4096" width="9" style="3" customWidth="1"/>
    <col min="4097" max="4097" width="3.375" style="3" customWidth="1"/>
    <col min="4098" max="4098" width="13.375" style="3" customWidth="1"/>
    <col min="4099" max="4099" width="16.875" style="3" bestFit="1" customWidth="1"/>
    <col min="4100" max="4105" width="9.5" style="3" customWidth="1"/>
    <col min="4106" max="4352" width="9" style="3" customWidth="1"/>
    <col min="4353" max="4353" width="3.375" style="3" customWidth="1"/>
    <col min="4354" max="4354" width="13.375" style="3" customWidth="1"/>
    <col min="4355" max="4355" width="16.875" style="3" bestFit="1" customWidth="1"/>
    <col min="4356" max="4361" width="9.5" style="3" customWidth="1"/>
    <col min="4362" max="4608" width="9" style="3" customWidth="1"/>
    <col min="4609" max="4609" width="3.375" style="3" customWidth="1"/>
    <col min="4610" max="4610" width="13.375" style="3" customWidth="1"/>
    <col min="4611" max="4611" width="16.875" style="3" bestFit="1" customWidth="1"/>
    <col min="4612" max="4617" width="9.5" style="3" customWidth="1"/>
    <col min="4618" max="4864" width="9" style="3" customWidth="1"/>
    <col min="4865" max="4865" width="3.375" style="3" customWidth="1"/>
    <col min="4866" max="4866" width="13.375" style="3" customWidth="1"/>
    <col min="4867" max="4867" width="16.875" style="3" bestFit="1" customWidth="1"/>
    <col min="4868" max="4873" width="9.5" style="3" customWidth="1"/>
    <col min="4874" max="5120" width="9" style="3" customWidth="1"/>
    <col min="5121" max="5121" width="3.375" style="3" customWidth="1"/>
    <col min="5122" max="5122" width="13.375" style="3" customWidth="1"/>
    <col min="5123" max="5123" width="16.875" style="3" bestFit="1" customWidth="1"/>
    <col min="5124" max="5129" width="9.5" style="3" customWidth="1"/>
    <col min="5130" max="5376" width="9" style="3" customWidth="1"/>
    <col min="5377" max="5377" width="3.375" style="3" customWidth="1"/>
    <col min="5378" max="5378" width="13.375" style="3" customWidth="1"/>
    <col min="5379" max="5379" width="16.875" style="3" bestFit="1" customWidth="1"/>
    <col min="5380" max="5385" width="9.5" style="3" customWidth="1"/>
    <col min="5386" max="5632" width="9" style="3" customWidth="1"/>
    <col min="5633" max="5633" width="3.375" style="3" customWidth="1"/>
    <col min="5634" max="5634" width="13.375" style="3" customWidth="1"/>
    <col min="5635" max="5635" width="16.875" style="3" bestFit="1" customWidth="1"/>
    <col min="5636" max="5641" width="9.5" style="3" customWidth="1"/>
    <col min="5642" max="5888" width="9" style="3" customWidth="1"/>
    <col min="5889" max="5889" width="3.375" style="3" customWidth="1"/>
    <col min="5890" max="5890" width="13.375" style="3" customWidth="1"/>
    <col min="5891" max="5891" width="16.875" style="3" bestFit="1" customWidth="1"/>
    <col min="5892" max="5897" width="9.5" style="3" customWidth="1"/>
    <col min="5898" max="6144" width="9" style="3" customWidth="1"/>
    <col min="6145" max="6145" width="3.375" style="3" customWidth="1"/>
    <col min="6146" max="6146" width="13.375" style="3" customWidth="1"/>
    <col min="6147" max="6147" width="16.875" style="3" bestFit="1" customWidth="1"/>
    <col min="6148" max="6153" width="9.5" style="3" customWidth="1"/>
    <col min="6154" max="6400" width="9" style="3" customWidth="1"/>
    <col min="6401" max="6401" width="3.375" style="3" customWidth="1"/>
    <col min="6402" max="6402" width="13.375" style="3" customWidth="1"/>
    <col min="6403" max="6403" width="16.875" style="3" bestFit="1" customWidth="1"/>
    <col min="6404" max="6409" width="9.5" style="3" customWidth="1"/>
    <col min="6410" max="6656" width="9" style="3" customWidth="1"/>
    <col min="6657" max="6657" width="3.375" style="3" customWidth="1"/>
    <col min="6658" max="6658" width="13.375" style="3" customWidth="1"/>
    <col min="6659" max="6659" width="16.875" style="3" bestFit="1" customWidth="1"/>
    <col min="6660" max="6665" width="9.5" style="3" customWidth="1"/>
    <col min="6666" max="6912" width="9" style="3" customWidth="1"/>
    <col min="6913" max="6913" width="3.375" style="3" customWidth="1"/>
    <col min="6914" max="6914" width="13.375" style="3" customWidth="1"/>
    <col min="6915" max="6915" width="16.875" style="3" bestFit="1" customWidth="1"/>
    <col min="6916" max="6921" width="9.5" style="3" customWidth="1"/>
    <col min="6922" max="7168" width="9" style="3" customWidth="1"/>
    <col min="7169" max="7169" width="3.375" style="3" customWidth="1"/>
    <col min="7170" max="7170" width="13.375" style="3" customWidth="1"/>
    <col min="7171" max="7171" width="16.875" style="3" bestFit="1" customWidth="1"/>
    <col min="7172" max="7177" width="9.5" style="3" customWidth="1"/>
    <col min="7178" max="7424" width="9" style="3" customWidth="1"/>
    <col min="7425" max="7425" width="3.375" style="3" customWidth="1"/>
    <col min="7426" max="7426" width="13.375" style="3" customWidth="1"/>
    <col min="7427" max="7427" width="16.875" style="3" bestFit="1" customWidth="1"/>
    <col min="7428" max="7433" width="9.5" style="3" customWidth="1"/>
    <col min="7434" max="7680" width="9" style="3" customWidth="1"/>
    <col min="7681" max="7681" width="3.375" style="3" customWidth="1"/>
    <col min="7682" max="7682" width="13.375" style="3" customWidth="1"/>
    <col min="7683" max="7683" width="16.875" style="3" bestFit="1" customWidth="1"/>
    <col min="7684" max="7689" width="9.5" style="3" customWidth="1"/>
    <col min="7690" max="7936" width="9" style="3" customWidth="1"/>
    <col min="7937" max="7937" width="3.375" style="3" customWidth="1"/>
    <col min="7938" max="7938" width="13.375" style="3" customWidth="1"/>
    <col min="7939" max="7939" width="16.875" style="3" bestFit="1" customWidth="1"/>
    <col min="7940" max="7945" width="9.5" style="3" customWidth="1"/>
    <col min="7946" max="8192" width="9" style="3" customWidth="1"/>
    <col min="8193" max="8193" width="3.375" style="3" customWidth="1"/>
    <col min="8194" max="8194" width="13.375" style="3" customWidth="1"/>
    <col min="8195" max="8195" width="16.875" style="3" bestFit="1" customWidth="1"/>
    <col min="8196" max="8201" width="9.5" style="3" customWidth="1"/>
    <col min="8202" max="8448" width="9" style="3" customWidth="1"/>
    <col min="8449" max="8449" width="3.375" style="3" customWidth="1"/>
    <col min="8450" max="8450" width="13.375" style="3" customWidth="1"/>
    <col min="8451" max="8451" width="16.875" style="3" bestFit="1" customWidth="1"/>
    <col min="8452" max="8457" width="9.5" style="3" customWidth="1"/>
    <col min="8458" max="8704" width="9" style="3" customWidth="1"/>
    <col min="8705" max="8705" width="3.375" style="3" customWidth="1"/>
    <col min="8706" max="8706" width="13.375" style="3" customWidth="1"/>
    <col min="8707" max="8707" width="16.875" style="3" bestFit="1" customWidth="1"/>
    <col min="8708" max="8713" width="9.5" style="3" customWidth="1"/>
    <col min="8714" max="8960" width="9" style="3" customWidth="1"/>
    <col min="8961" max="8961" width="3.375" style="3" customWidth="1"/>
    <col min="8962" max="8962" width="13.375" style="3" customWidth="1"/>
    <col min="8963" max="8963" width="16.875" style="3" bestFit="1" customWidth="1"/>
    <col min="8964" max="8969" width="9.5" style="3" customWidth="1"/>
    <col min="8970" max="9216" width="9" style="3" customWidth="1"/>
    <col min="9217" max="9217" width="3.375" style="3" customWidth="1"/>
    <col min="9218" max="9218" width="13.375" style="3" customWidth="1"/>
    <col min="9219" max="9219" width="16.875" style="3" bestFit="1" customWidth="1"/>
    <col min="9220" max="9225" width="9.5" style="3" customWidth="1"/>
    <col min="9226" max="9472" width="9" style="3" customWidth="1"/>
    <col min="9473" max="9473" width="3.375" style="3" customWidth="1"/>
    <col min="9474" max="9474" width="13.375" style="3" customWidth="1"/>
    <col min="9475" max="9475" width="16.875" style="3" bestFit="1" customWidth="1"/>
    <col min="9476" max="9481" width="9.5" style="3" customWidth="1"/>
    <col min="9482" max="9728" width="9" style="3" customWidth="1"/>
    <col min="9729" max="9729" width="3.375" style="3" customWidth="1"/>
    <col min="9730" max="9730" width="13.375" style="3" customWidth="1"/>
    <col min="9731" max="9731" width="16.875" style="3" bestFit="1" customWidth="1"/>
    <col min="9732" max="9737" width="9.5" style="3" customWidth="1"/>
    <col min="9738" max="9984" width="9" style="3" customWidth="1"/>
    <col min="9985" max="9985" width="3.375" style="3" customWidth="1"/>
    <col min="9986" max="9986" width="13.375" style="3" customWidth="1"/>
    <col min="9987" max="9987" width="16.875" style="3" bestFit="1" customWidth="1"/>
    <col min="9988" max="9993" width="9.5" style="3" customWidth="1"/>
    <col min="9994" max="10240" width="9" style="3" customWidth="1"/>
    <col min="10241" max="10241" width="3.375" style="3" customWidth="1"/>
    <col min="10242" max="10242" width="13.375" style="3" customWidth="1"/>
    <col min="10243" max="10243" width="16.875" style="3" bestFit="1" customWidth="1"/>
    <col min="10244" max="10249" width="9.5" style="3" customWidth="1"/>
    <col min="10250" max="10496" width="9" style="3" customWidth="1"/>
    <col min="10497" max="10497" width="3.375" style="3" customWidth="1"/>
    <col min="10498" max="10498" width="13.375" style="3" customWidth="1"/>
    <col min="10499" max="10499" width="16.875" style="3" bestFit="1" customWidth="1"/>
    <col min="10500" max="10505" width="9.5" style="3" customWidth="1"/>
    <col min="10506" max="10752" width="9" style="3" customWidth="1"/>
    <col min="10753" max="10753" width="3.375" style="3" customWidth="1"/>
    <col min="10754" max="10754" width="13.375" style="3" customWidth="1"/>
    <col min="10755" max="10755" width="16.875" style="3" bestFit="1" customWidth="1"/>
    <col min="10756" max="10761" width="9.5" style="3" customWidth="1"/>
    <col min="10762" max="11008" width="9" style="3" customWidth="1"/>
    <col min="11009" max="11009" width="3.375" style="3" customWidth="1"/>
    <col min="11010" max="11010" width="13.375" style="3" customWidth="1"/>
    <col min="11011" max="11011" width="16.875" style="3" bestFit="1" customWidth="1"/>
    <col min="11012" max="11017" width="9.5" style="3" customWidth="1"/>
    <col min="11018" max="11264" width="9" style="3" customWidth="1"/>
    <col min="11265" max="11265" width="3.375" style="3" customWidth="1"/>
    <col min="11266" max="11266" width="13.375" style="3" customWidth="1"/>
    <col min="11267" max="11267" width="16.875" style="3" bestFit="1" customWidth="1"/>
    <col min="11268" max="11273" width="9.5" style="3" customWidth="1"/>
    <col min="11274" max="11520" width="9" style="3" customWidth="1"/>
    <col min="11521" max="11521" width="3.375" style="3" customWidth="1"/>
    <col min="11522" max="11522" width="13.375" style="3" customWidth="1"/>
    <col min="11523" max="11523" width="16.875" style="3" bestFit="1" customWidth="1"/>
    <col min="11524" max="11529" width="9.5" style="3" customWidth="1"/>
    <col min="11530" max="11776" width="9" style="3" customWidth="1"/>
    <col min="11777" max="11777" width="3.375" style="3" customWidth="1"/>
    <col min="11778" max="11778" width="13.375" style="3" customWidth="1"/>
    <col min="11779" max="11779" width="16.875" style="3" bestFit="1" customWidth="1"/>
    <col min="11780" max="11785" width="9.5" style="3" customWidth="1"/>
    <col min="11786" max="12032" width="9" style="3" customWidth="1"/>
    <col min="12033" max="12033" width="3.375" style="3" customWidth="1"/>
    <col min="12034" max="12034" width="13.375" style="3" customWidth="1"/>
    <col min="12035" max="12035" width="16.875" style="3" bestFit="1" customWidth="1"/>
    <col min="12036" max="12041" width="9.5" style="3" customWidth="1"/>
    <col min="12042" max="12288" width="9" style="3" customWidth="1"/>
    <col min="12289" max="12289" width="3.375" style="3" customWidth="1"/>
    <col min="12290" max="12290" width="13.375" style="3" customWidth="1"/>
    <col min="12291" max="12291" width="16.875" style="3" bestFit="1" customWidth="1"/>
    <col min="12292" max="12297" width="9.5" style="3" customWidth="1"/>
    <col min="12298" max="12544" width="9" style="3" customWidth="1"/>
    <col min="12545" max="12545" width="3.375" style="3" customWidth="1"/>
    <col min="12546" max="12546" width="13.375" style="3" customWidth="1"/>
    <col min="12547" max="12547" width="16.875" style="3" bestFit="1" customWidth="1"/>
    <col min="12548" max="12553" width="9.5" style="3" customWidth="1"/>
    <col min="12554" max="12800" width="9" style="3" customWidth="1"/>
    <col min="12801" max="12801" width="3.375" style="3" customWidth="1"/>
    <col min="12802" max="12802" width="13.375" style="3" customWidth="1"/>
    <col min="12803" max="12803" width="16.875" style="3" bestFit="1" customWidth="1"/>
    <col min="12804" max="12809" width="9.5" style="3" customWidth="1"/>
    <col min="12810" max="13056" width="9" style="3" customWidth="1"/>
    <col min="13057" max="13057" width="3.375" style="3" customWidth="1"/>
    <col min="13058" max="13058" width="13.375" style="3" customWidth="1"/>
    <col min="13059" max="13059" width="16.875" style="3" bestFit="1" customWidth="1"/>
    <col min="13060" max="13065" width="9.5" style="3" customWidth="1"/>
    <col min="13066" max="13312" width="9" style="3" customWidth="1"/>
    <col min="13313" max="13313" width="3.375" style="3" customWidth="1"/>
    <col min="13314" max="13314" width="13.375" style="3" customWidth="1"/>
    <col min="13315" max="13315" width="16.875" style="3" bestFit="1" customWidth="1"/>
    <col min="13316" max="13321" width="9.5" style="3" customWidth="1"/>
    <col min="13322" max="13568" width="9" style="3" customWidth="1"/>
    <col min="13569" max="13569" width="3.375" style="3" customWidth="1"/>
    <col min="13570" max="13570" width="13.375" style="3" customWidth="1"/>
    <col min="13571" max="13571" width="16.875" style="3" bestFit="1" customWidth="1"/>
    <col min="13572" max="13577" width="9.5" style="3" customWidth="1"/>
    <col min="13578" max="13824" width="9" style="3" customWidth="1"/>
    <col min="13825" max="13825" width="3.375" style="3" customWidth="1"/>
    <col min="13826" max="13826" width="13.375" style="3" customWidth="1"/>
    <col min="13827" max="13827" width="16.875" style="3" bestFit="1" customWidth="1"/>
    <col min="13828" max="13833" width="9.5" style="3" customWidth="1"/>
    <col min="13834" max="14080" width="9" style="3" customWidth="1"/>
    <col min="14081" max="14081" width="3.375" style="3" customWidth="1"/>
    <col min="14082" max="14082" width="13.375" style="3" customWidth="1"/>
    <col min="14083" max="14083" width="16.875" style="3" bestFit="1" customWidth="1"/>
    <col min="14084" max="14089" width="9.5" style="3" customWidth="1"/>
    <col min="14090" max="14336" width="9" style="3" customWidth="1"/>
    <col min="14337" max="14337" width="3.375" style="3" customWidth="1"/>
    <col min="14338" max="14338" width="13.375" style="3" customWidth="1"/>
    <col min="14339" max="14339" width="16.875" style="3" bestFit="1" customWidth="1"/>
    <col min="14340" max="14345" width="9.5" style="3" customWidth="1"/>
    <col min="14346" max="14592" width="9" style="3" customWidth="1"/>
    <col min="14593" max="14593" width="3.375" style="3" customWidth="1"/>
    <col min="14594" max="14594" width="13.375" style="3" customWidth="1"/>
    <col min="14595" max="14595" width="16.875" style="3" bestFit="1" customWidth="1"/>
    <col min="14596" max="14601" width="9.5" style="3" customWidth="1"/>
    <col min="14602" max="14848" width="9" style="3" customWidth="1"/>
    <col min="14849" max="14849" width="3.375" style="3" customWidth="1"/>
    <col min="14850" max="14850" width="13.375" style="3" customWidth="1"/>
    <col min="14851" max="14851" width="16.875" style="3" bestFit="1" customWidth="1"/>
    <col min="14852" max="14857" width="9.5" style="3" customWidth="1"/>
    <col min="14858" max="15104" width="9" style="3" customWidth="1"/>
    <col min="15105" max="15105" width="3.375" style="3" customWidth="1"/>
    <col min="15106" max="15106" width="13.375" style="3" customWidth="1"/>
    <col min="15107" max="15107" width="16.875" style="3" bestFit="1" customWidth="1"/>
    <col min="15108" max="15113" width="9.5" style="3" customWidth="1"/>
    <col min="15114" max="15360" width="9" style="3" customWidth="1"/>
    <col min="15361" max="15361" width="3.375" style="3" customWidth="1"/>
    <col min="15362" max="15362" width="13.375" style="3" customWidth="1"/>
    <col min="15363" max="15363" width="16.875" style="3" bestFit="1" customWidth="1"/>
    <col min="15364" max="15369" width="9.5" style="3" customWidth="1"/>
    <col min="15370" max="15616" width="9" style="3" customWidth="1"/>
    <col min="15617" max="15617" width="3.375" style="3" customWidth="1"/>
    <col min="15618" max="15618" width="13.375" style="3" customWidth="1"/>
    <col min="15619" max="15619" width="16.875" style="3" bestFit="1" customWidth="1"/>
    <col min="15620" max="15625" width="9.5" style="3" customWidth="1"/>
    <col min="15626" max="15872" width="9" style="3" customWidth="1"/>
    <col min="15873" max="15873" width="3.375" style="3" customWidth="1"/>
    <col min="15874" max="15874" width="13.375" style="3" customWidth="1"/>
    <col min="15875" max="15875" width="16.875" style="3" bestFit="1" customWidth="1"/>
    <col min="15876" max="15881" width="9.5" style="3" customWidth="1"/>
    <col min="15882" max="16128" width="9" style="3" customWidth="1"/>
    <col min="16129" max="16129" width="3.375" style="3" customWidth="1"/>
    <col min="16130" max="16130" width="13.375" style="3" customWidth="1"/>
    <col min="16131" max="16131" width="16.875" style="3" bestFit="1" customWidth="1"/>
    <col min="16132" max="16137" width="9.5" style="3" customWidth="1"/>
    <col min="16138" max="16384" width="9" style="3" customWidth="1"/>
  </cols>
  <sheetData>
    <row r="1" spans="1:9" ht="24.95" customHeight="1">
      <c r="A1" s="35" t="s">
        <v>250</v>
      </c>
      <c r="C1" s="14"/>
      <c r="D1" s="14"/>
    </row>
    <row r="2" spans="1:9">
      <c r="B2" s="42"/>
      <c r="C2" s="42"/>
      <c r="D2" s="42"/>
      <c r="E2" s="42"/>
      <c r="F2" s="42"/>
      <c r="G2" s="42"/>
      <c r="H2" s="42"/>
      <c r="I2" s="42"/>
    </row>
    <row r="3" spans="1:9" s="4" customFormat="1" ht="20.100000000000001" customHeight="1">
      <c r="A3" s="4"/>
      <c r="B3" s="63" t="s">
        <v>247</v>
      </c>
      <c r="C3" s="40" t="s">
        <v>37</v>
      </c>
      <c r="D3" s="8" t="s">
        <v>127</v>
      </c>
      <c r="E3" s="8"/>
      <c r="F3" s="8"/>
      <c r="G3" s="8"/>
      <c r="H3" s="8"/>
      <c r="I3" s="8"/>
    </row>
    <row r="4" spans="1:9" s="4" customFormat="1" ht="35.1" customHeight="1">
      <c r="A4" s="4"/>
      <c r="B4" s="32"/>
      <c r="C4" s="59"/>
      <c r="D4" s="8" t="s">
        <v>175</v>
      </c>
      <c r="E4" s="39" t="s">
        <v>246</v>
      </c>
      <c r="F4" s="39" t="s">
        <v>245</v>
      </c>
      <c r="G4" s="40" t="s">
        <v>210</v>
      </c>
      <c r="H4" s="39" t="s">
        <v>12</v>
      </c>
      <c r="I4" s="8" t="s">
        <v>244</v>
      </c>
    </row>
    <row r="5" spans="1:9" s="4" customFormat="1" ht="30" customHeight="1">
      <c r="A5" s="4"/>
      <c r="B5" s="39" t="s">
        <v>53</v>
      </c>
      <c r="C5" s="41">
        <v>13180042</v>
      </c>
      <c r="D5" s="41">
        <v>19974</v>
      </c>
      <c r="E5" s="41">
        <v>18550</v>
      </c>
      <c r="F5" s="41">
        <v>1208</v>
      </c>
      <c r="G5" s="41">
        <v>198</v>
      </c>
      <c r="H5" s="41">
        <v>16</v>
      </c>
      <c r="I5" s="41">
        <v>2</v>
      </c>
    </row>
    <row r="6" spans="1:9" s="4" customFormat="1" ht="30" customHeight="1">
      <c r="A6" s="4"/>
      <c r="B6" s="39" t="s">
        <v>61</v>
      </c>
      <c r="C6" s="41">
        <v>13739404</v>
      </c>
      <c r="D6" s="41">
        <v>21048</v>
      </c>
      <c r="E6" s="41">
        <v>19620</v>
      </c>
      <c r="F6" s="41">
        <v>1228</v>
      </c>
      <c r="G6" s="41">
        <v>187</v>
      </c>
      <c r="H6" s="41">
        <v>12</v>
      </c>
      <c r="I6" s="41">
        <v>1</v>
      </c>
    </row>
    <row r="7" spans="1:9" s="4" customFormat="1" ht="30" customHeight="1">
      <c r="A7" s="4"/>
      <c r="B7" s="39" t="s">
        <v>75</v>
      </c>
      <c r="C7" s="41">
        <v>14581421</v>
      </c>
      <c r="D7" s="41">
        <v>22028</v>
      </c>
      <c r="E7" s="41">
        <v>20519</v>
      </c>
      <c r="F7" s="41">
        <v>1292</v>
      </c>
      <c r="G7" s="41">
        <v>203</v>
      </c>
      <c r="H7" s="41">
        <v>14</v>
      </c>
      <c r="I7" s="41">
        <v>0</v>
      </c>
    </row>
    <row r="8" spans="1:9" s="4" customFormat="1" ht="30" customHeight="1">
      <c r="A8" s="4"/>
      <c r="B8" s="39" t="s">
        <v>96</v>
      </c>
      <c r="C8" s="41">
        <v>15198344</v>
      </c>
      <c r="D8" s="41">
        <v>22859</v>
      </c>
      <c r="E8" s="41">
        <v>21271</v>
      </c>
      <c r="F8" s="41">
        <v>1370</v>
      </c>
      <c r="G8" s="41">
        <v>206</v>
      </c>
      <c r="H8" s="41">
        <v>12</v>
      </c>
      <c r="I8" s="41">
        <v>0</v>
      </c>
    </row>
    <row r="9" spans="1:9" s="4" customFormat="1" ht="30" customHeight="1">
      <c r="A9" s="4"/>
      <c r="B9" s="39" t="s">
        <v>36</v>
      </c>
      <c r="C9" s="41">
        <v>15828537</v>
      </c>
      <c r="D9" s="41">
        <v>23969</v>
      </c>
      <c r="E9" s="41">
        <v>22335</v>
      </c>
      <c r="F9" s="41">
        <v>1405</v>
      </c>
      <c r="G9" s="41">
        <v>219</v>
      </c>
      <c r="H9" s="41">
        <v>10</v>
      </c>
      <c r="I9" s="41">
        <v>0</v>
      </c>
    </row>
    <row r="10" spans="1:9" s="4" customFormat="1" ht="30" customHeight="1">
      <c r="A10" s="4"/>
      <c r="B10" s="39" t="s">
        <v>145</v>
      </c>
      <c r="C10" s="41">
        <v>16328370</v>
      </c>
      <c r="D10" s="41">
        <v>24670</v>
      </c>
      <c r="E10" s="41">
        <v>22980</v>
      </c>
      <c r="F10" s="41">
        <v>1438</v>
      </c>
      <c r="G10" s="41">
        <v>241</v>
      </c>
      <c r="H10" s="41">
        <v>11</v>
      </c>
      <c r="I10" s="41">
        <v>0</v>
      </c>
    </row>
    <row r="11" spans="1:9" s="4" customFormat="1" ht="30" customHeight="1">
      <c r="A11" s="4"/>
      <c r="B11" s="39" t="s">
        <v>147</v>
      </c>
      <c r="C11" s="41">
        <v>16764945</v>
      </c>
      <c r="D11" s="41">
        <v>25234</v>
      </c>
      <c r="E11" s="41">
        <v>23504</v>
      </c>
      <c r="F11" s="41">
        <v>1473</v>
      </c>
      <c r="G11" s="41">
        <v>247</v>
      </c>
      <c r="H11" s="41">
        <v>10</v>
      </c>
      <c r="I11" s="41">
        <v>0</v>
      </c>
    </row>
    <row r="12" spans="1:9" s="4" customFormat="1" ht="30" customHeight="1">
      <c r="A12" s="4"/>
      <c r="B12" s="39" t="s">
        <v>325</v>
      </c>
      <c r="C12" s="41">
        <v>17292236</v>
      </c>
      <c r="D12" s="41">
        <v>25880</v>
      </c>
      <c r="E12" s="41">
        <v>24090</v>
      </c>
      <c r="F12" s="41">
        <v>1523</v>
      </c>
      <c r="G12" s="41">
        <v>259</v>
      </c>
      <c r="H12" s="41">
        <v>8</v>
      </c>
      <c r="I12" s="41">
        <v>0</v>
      </c>
    </row>
    <row r="13" spans="1:9" s="4" customFormat="1" ht="30" customHeight="1">
      <c r="A13" s="4"/>
      <c r="B13" s="39" t="s">
        <v>57</v>
      </c>
      <c r="C13" s="41">
        <v>17602675</v>
      </c>
      <c r="D13" s="41">
        <v>26298</v>
      </c>
      <c r="E13" s="41">
        <v>24466</v>
      </c>
      <c r="F13" s="41">
        <v>1583</v>
      </c>
      <c r="G13" s="41">
        <v>237</v>
      </c>
      <c r="H13" s="41">
        <v>12</v>
      </c>
      <c r="I13" s="41">
        <v>0</v>
      </c>
    </row>
    <row r="14" spans="1:9" s="4" customFormat="1" ht="30" customHeight="1">
      <c r="A14" s="4"/>
      <c r="B14" s="39" t="s">
        <v>333</v>
      </c>
      <c r="C14" s="41">
        <v>17891670</v>
      </c>
      <c r="D14" s="41">
        <v>26768</v>
      </c>
      <c r="E14" s="41">
        <v>24877</v>
      </c>
      <c r="F14" s="41">
        <v>1652</v>
      </c>
      <c r="G14" s="41">
        <v>226</v>
      </c>
      <c r="H14" s="41">
        <v>13</v>
      </c>
      <c r="I14" s="41">
        <v>0</v>
      </c>
    </row>
    <row r="15" spans="1:9" s="4" customFormat="1" ht="30" customHeight="1">
      <c r="A15" s="4"/>
      <c r="B15" s="39" t="s">
        <v>29</v>
      </c>
      <c r="C15" s="41">
        <v>18582708</v>
      </c>
      <c r="D15" s="41">
        <f>SUM(E15:I15)</f>
        <v>27195</v>
      </c>
      <c r="E15" s="41">
        <v>25244</v>
      </c>
      <c r="F15" s="41">
        <v>1714</v>
      </c>
      <c r="G15" s="41">
        <v>224</v>
      </c>
      <c r="H15" s="41">
        <v>13</v>
      </c>
      <c r="I15" s="41">
        <v>0</v>
      </c>
    </row>
    <row r="16" spans="1:9" s="4" customFormat="1" ht="30" customHeight="1">
      <c r="A16" s="4"/>
      <c r="B16" s="39" t="s">
        <v>345</v>
      </c>
      <c r="C16" s="41">
        <v>19390684</v>
      </c>
      <c r="D16" s="41">
        <v>27557</v>
      </c>
      <c r="E16" s="41">
        <v>25591</v>
      </c>
      <c r="F16" s="41">
        <v>1735</v>
      </c>
      <c r="G16" s="41">
        <v>219</v>
      </c>
      <c r="H16" s="41">
        <v>12</v>
      </c>
      <c r="I16" s="41">
        <v>0</v>
      </c>
    </row>
    <row r="17" spans="1:9" s="4" customFormat="1" ht="13.2">
      <c r="A17" s="4"/>
      <c r="B17" s="65"/>
      <c r="C17" s="66"/>
      <c r="D17" s="66"/>
      <c r="E17" s="66"/>
      <c r="F17" s="66"/>
      <c r="G17" s="66"/>
      <c r="H17" s="66"/>
      <c r="I17" s="66"/>
    </row>
    <row r="18" spans="1:9" s="4" customFormat="1" ht="13.2">
      <c r="A18" s="4"/>
      <c r="B18" s="12" t="s">
        <v>241</v>
      </c>
      <c r="C18" s="67"/>
      <c r="D18" s="67"/>
      <c r="E18" s="67"/>
      <c r="F18" s="67"/>
      <c r="G18" s="67"/>
      <c r="H18" s="67"/>
      <c r="I18" s="67"/>
    </row>
    <row r="19" spans="1:9" s="22" customFormat="1" ht="13.2">
      <c r="B19" s="12" t="s">
        <v>240</v>
      </c>
    </row>
  </sheetData>
  <customSheetViews>
    <customSheetView guid="{A5EB8AB4-CC80-C84C-8B39-14C6B33257B7}" fitToPage="1" view="pageBreakPreview">
      <selection activeCell="I14" sqref="I14"/>
      <pageMargins left="0.78740157480314965" right="0.39370078740157483" top="0.78740157480314965" bottom="0.78740157480314965" header="0.39370078740157483" footer="0.51181102362204722"/>
      <pageSetup paperSize="9" fitToHeight="0" cellComments="asDisplayed" r:id="rId1"/>
      <headerFooter alignWithMargins="0"/>
    </customSheetView>
    <customSheetView guid="{E537E2BF-54E7-AF4D-9A48-B68363196703}" fitToPage="1" view="pageBreakPreview">
      <selection activeCell="I14" sqref="I14"/>
      <pageMargins left="0.78740157480314965" right="0.39370078740157483" top="0.78740157480314965" bottom="0.78740157480314965" header="0.39370078740157483" footer="0.51181102362204722"/>
      <pageSetup paperSize="9" fitToHeight="0" cellComments="asDisplayed" r:id="rId2"/>
      <headerFooter alignWithMargins="0"/>
    </customSheetView>
    <customSheetView guid="{5176ADCB-C40E-8740-8D62-B82BE93AE2C6}" fitToPage="1" view="pageBreakPreview">
      <selection activeCell="I14" sqref="I14"/>
      <pageMargins left="0.78740157480314965" right="0.39370078740157483" top="0.78740157480314965" bottom="0.78740157480314965" header="0.39370078740157483" footer="0.51181102362204722"/>
      <pageSetup paperSize="9" fitToHeight="0" cellComments="asDisplayed" r:id="rId3"/>
      <headerFooter alignWithMargins="0"/>
    </customSheetView>
    <customSheetView guid="{A158B920-AC25-424B-9959-14AC4A1CF9B5}" fitToPage="1" view="pageBreakPreview">
      <selection activeCell="I14" sqref="I14"/>
      <pageMargins left="0.78740157480314965" right="0.39370078740157483" top="0.78740157480314965" bottom="0.78740157480314965" header="0.39370078740157483" footer="0.51181102362204722"/>
      <pageSetup paperSize="9" fitToHeight="0" cellComments="asDisplayed" r:id="rId4"/>
      <headerFooter alignWithMargins="0"/>
    </customSheetView>
    <customSheetView guid="{4BE84941-5C45-A84E-88CE-6305226712FF}" fitToPage="1" view="pageBreakPreview">
      <selection activeCell="I14" sqref="I14"/>
      <pageMargins left="0.78740157480314965" right="0.39370078740157483" top="0.78740157480314965" bottom="0.78740157480314965" header="0.39370078740157483" footer="0.51181102362204722"/>
      <pageSetup paperSize="9" fitToHeight="0" cellComments="asDisplayed" r:id="rId5"/>
      <headerFooter alignWithMargins="0"/>
    </customSheetView>
    <customSheetView guid="{4996860D-290A-3A41-87F4-08FFB3697A1E}" showPageBreaks="1" fitToPage="1" view="pageBreakPreview">
      <selection activeCell="I15" sqref="I15"/>
      <pageMargins left="0.78740157480314965" right="0.39370078740157483" top="0.78740157480314965" bottom="0.78740157480314965" header="0.39370078740157483" footer="0.51181102362204722"/>
      <pageSetup paperSize="9" fitToHeight="0" cellComments="asDisplayed" r:id="rId6"/>
      <headerFooter alignWithMargins="0"/>
    </customSheetView>
    <customSheetView guid="{195A10FC-8BA6-8348-BB06-0EE2D4EBE68F}" fitToPage="1" view="pageBreakPreview">
      <selection activeCell="I15" sqref="I15"/>
      <pageMargins left="0.78740157480314965" right="0.39370078740157483" top="0.78740157480314965" bottom="0.78740157480314965" header="0.39370078740157483" footer="0.51181102362204722"/>
      <pageSetup paperSize="9" fitToHeight="0" cellComments="asDisplayed" r:id="rId7"/>
      <headerFooter alignWithMargins="0"/>
    </customSheetView>
    <customSheetView guid="{33BBD285-785B-C24D-B50A-4C98AC895287}" showPageBreaks="1" fitToPage="1" view="pageBreakPreview">
      <selection activeCell="I15" sqref="I15"/>
      <pageMargins left="0.78740157480314965" right="0.39370078740157483" top="0.78740157480314965" bottom="0.78740157480314965" header="0.39370078740157483" footer="0.51181102362204722"/>
      <pageSetup paperSize="9" fitToHeight="0" cellComments="asDisplayed" r:id="rId8"/>
      <headerFooter alignWithMargins="0"/>
    </customSheetView>
    <customSheetView guid="{692EB781-55BD-954F-BFCF-8FB37DE8AEFA}" fitToPage="1" view="pageBreakPreview" topLeftCell="A8">
      <selection activeCell="E14" sqref="E14:I14"/>
      <pageMargins left="0.78740157480314965" right="0.39370078740157483" top="0.78740157480314965" bottom="0.78740157480314965" header="0.39370078740157483" footer="0.51181102362204722"/>
      <pageSetup paperSize="9" fitToHeight="0" cellComments="asDisplayed" r:id="rId9"/>
      <headerFooter alignWithMargins="0"/>
    </customSheetView>
    <customSheetView guid="{B757FC03-6083-3442-BB1D-780F7D0FC782}" fitToPage="1" view="pageBreakPreview" topLeftCell="A8">
      <selection activeCell="E14" sqref="E14:I14"/>
      <pageMargins left="0.78740157480314965" right="0.39370078740157483" top="0.78740157480314965" bottom="0.78740157480314965" header="0.39370078740157483" footer="0.51181102362204722"/>
      <pageSetup paperSize="9" fitToHeight="0" cellComments="asDisplayed" r:id="rId10"/>
      <headerFooter alignWithMargins="0"/>
    </customSheetView>
    <customSheetView guid="{FE2DFBF2-B424-5B4D-9BA1-C706581D34E7}" fitToPage="1" view="pageBreakPreview">
      <selection activeCell="I15" sqref="I15"/>
      <pageMargins left="0.78740157480314965" right="0.39370078740157483" top="0.78740157480314965" bottom="0.78740157480314965" header="0.39370078740157483" footer="0.51181102362204722"/>
      <pageSetup paperSize="9" fitToHeight="0" cellComments="asDisplayed" r:id="rId11"/>
      <headerFooter alignWithMargins="0"/>
    </customSheetView>
    <customSheetView guid="{B13CC535-C729-354C-9E06-85A6743B2336}" fitToPage="1" view="pageBreakPreview">
      <selection activeCell="I15" sqref="I15"/>
      <pageMargins left="0.78740157480314965" right="0.39370078740157483" top="0.78740157480314965" bottom="0.78740157480314965" header="0.39370078740157483" footer="0.51181102362204722"/>
      <pageSetup paperSize="9" fitToHeight="0" cellComments="asDisplayed" r:id="rId12"/>
      <headerFooter alignWithMargins="0"/>
    </customSheetView>
    <customSheetView guid="{CABF87AC-595D-E643-8BF0-9EB9AA0D768A}" showPageBreaks="1" fitToPage="1" view="pageBreakPreview">
      <selection activeCell="I14" sqref="I14"/>
      <pageMargins left="0.78740157480314965" right="0.39370078740157483" top="0.78740157480314965" bottom="0.78740157480314965" header="0.39370078740157483" footer="0.51181102362204722"/>
      <pageSetup paperSize="9" fitToHeight="0" cellComments="asDisplayed" r:id="rId13"/>
      <headerFooter alignWithMargins="0"/>
    </customSheetView>
    <customSheetView guid="{243EC010-C615-5A40-A970-628BEF2BE6DA}" fitToPage="1" view="pageBreakPreview">
      <selection activeCell="I14" sqref="I14"/>
      <pageMargins left="0.78740157480314965" right="0.39370078740157483" top="0.78740157480314965" bottom="0.78740157480314965" header="0.39370078740157483" footer="0.51181102362204722"/>
      <pageSetup paperSize="9" fitToHeight="0" cellComments="asDisplayed" r:id="rId14"/>
      <headerFooter alignWithMargins="0"/>
    </customSheetView>
    <customSheetView guid="{CAB07F43-7E89-7745-9891-2E17B06210E6}" fitToPage="1" view="pageBreakPreview">
      <selection activeCell="I14" sqref="I14"/>
      <pageMargins left="0.78740157480314965" right="0.39370078740157483" top="0.78740157480314965" bottom="0.78740157480314965" header="0.39370078740157483" footer="0.51181102362204722"/>
      <pageSetup paperSize="9" fitToHeight="0" cellComments="asDisplayed" r:id="rId15"/>
      <headerFooter alignWithMargins="0"/>
    </customSheetView>
    <customSheetView guid="{97B3E7CA-F0B3-3143-B2E4-7F6A2ED5C48C}" fitToPage="1" view="pageBreakPreview">
      <selection activeCell="I14" sqref="I14"/>
      <pageMargins left="0.78740157480314965" right="0.39370078740157483" top="0.78740157480314965" bottom="0.78740157480314965" header="0.39370078740157483" footer="0.51181102362204722"/>
      <pageSetup paperSize="9" fitToHeight="0" cellComments="asDisplayed" r:id="rId16"/>
      <headerFooter alignWithMargins="0"/>
    </customSheetView>
    <customSheetView guid="{DE9E460F-C89E-5645-AA7E-CE9C4C2CFC12}" showPageBreaks="1" fitToPage="1" view="pageBreakPreview">
      <selection activeCell="I14" sqref="I14"/>
      <pageMargins left="0.78740157480314965" right="0.39370078740157483" top="0.78740157480314965" bottom="0.78740157480314965" header="0.39370078740157483" footer="0.51181102362204722"/>
      <pageSetup paperSize="9" fitToHeight="0" cellComments="asDisplayed" r:id="rId17"/>
      <headerFooter alignWithMargins="0"/>
    </customSheetView>
    <customSheetView guid="{C77EF332-7D80-1044-85D5-819F18ECD7B4}" fitToPage="1" view="pageBreakPreview">
      <selection activeCell="I14" sqref="I14"/>
      <pageMargins left="0.78740157480314965" right="0.39370078740157483" top="0.78740157480314965" bottom="0.78740157480314965" header="0.39370078740157483" footer="0.51181102362204722"/>
      <pageSetup paperSize="9" fitToHeight="0" cellComments="asDisplayed" r:id="rId18"/>
      <headerFooter alignWithMargins="0"/>
    </customSheetView>
    <customSheetView guid="{6CECD241-1D6C-7646-92A8-757A358CF712}" showPageBreaks="1" fitToPage="1" view="pageBreakPreview">
      <selection activeCell="I14" sqref="I14"/>
      <pageMargins left="0.78740157480314965" right="0.39370078740157483" top="0.78740157480314965" bottom="0.78740157480314965" header="0.39370078740157483" footer="0.51181102362204722"/>
      <pageSetup paperSize="9" fitToHeight="0" cellComments="asDisplayed" r:id="rId19"/>
      <headerFooter alignWithMargins="0"/>
    </customSheetView>
    <customSheetView guid="{2F70F053-3AC9-1B4A-91C9-6FBA078D9D33}" fitToPage="1" view="pageBreakPreview">
      <selection activeCell="I14" sqref="I14"/>
      <pageMargins left="0.78740157480314965" right="0.39370078740157483" top="0.78740157480314965" bottom="0.78740157480314965" header="0.39370078740157483" footer="0.51181102362204722"/>
      <pageSetup paperSize="9" fitToHeight="0" cellComments="asDisplayed" r:id="rId20"/>
      <headerFooter alignWithMargins="0"/>
    </customSheetView>
    <customSheetView guid="{C4ABE724-0C48-564B-B46B-A8D4415A7CA3}" showPageBreaks="1" fitToPage="1" view="pageBreakPreview" topLeftCell="A8">
      <selection activeCell="E14" sqref="E14:I14"/>
      <pageMargins left="0.78740157480314965" right="0.39370078740157483" top="0.78740157480314965" bottom="0.78740157480314965" header="0.39370078740157483" footer="0.51181102362204722"/>
      <pageSetup paperSize="9" fitToHeight="0" cellComments="asDisplayed" r:id="rId21"/>
      <headerFooter alignWithMargins="0"/>
    </customSheetView>
    <customSheetView guid="{921C762F-6DA3-EC47-BFAE-A316B3663034}" fitToPage="1" view="pageBreakPreview">
      <selection activeCell="D15" sqref="D15"/>
      <pageMargins left="0.78740157480314965" right="0.39370078740157483" top="0.78740157480314965" bottom="0.78740157480314965" header="0.39370078740157483" footer="0.51181102362204722"/>
      <pageSetup paperSize="9" fitToHeight="0" cellComments="asDisplayed" r:id="rId22"/>
      <headerFooter alignWithMargins="0"/>
    </customSheetView>
    <customSheetView guid="{13BDB573-1580-9347-9292-9BDFB1BEC180}" showPageBreaks="1" fitToPage="1" view="pageBreakPreview">
      <selection activeCell="I14" sqref="I14"/>
      <pageMargins left="0.78740157480314965" right="0.39370078740157483" top="0.78740157480314965" bottom="0.78740157480314965" header="0.39370078740157483" footer="0.51181102362204722"/>
      <pageSetup paperSize="9" fitToHeight="0" cellComments="asDisplayed" r:id="rId23"/>
      <headerFooter alignWithMargins="0"/>
    </customSheetView>
    <customSheetView guid="{9D5A8730-9745-6543-AF40-A975993FFB3C}" showPageBreaks="1" fitToPage="1" view="pageBreakPreview">
      <selection activeCell="C15" sqref="C15"/>
      <pageMargins left="0.78740157480314965" right="0.39370078740157483" top="0.78740157480314965" bottom="0.78740157480314965" header="0.39370078740157483" footer="0.51181102362204722"/>
      <pageSetup paperSize="9" fitToHeight="0" cellComments="asDisplayed" r:id="rId24"/>
      <headerFooter alignWithMargins="0"/>
    </customSheetView>
    <customSheetView guid="{09F96152-7CAD-C243-A97A-98F3B0FC4A33}" fitToPage="1" view="pageBreakPreview" topLeftCell="A8">
      <selection activeCell="B16" sqref="B16:I16"/>
      <pageMargins left="0.78740157480314965" right="0.39370078740157483" top="0.78740157480314965" bottom="0.78740157480314965" header="0.39370078740157483" footer="0.51181102362204722"/>
      <pageSetup paperSize="9" fitToHeight="0" cellComments="asDisplayed" r:id="rId25"/>
      <headerFooter alignWithMargins="0"/>
    </customSheetView>
    <customSheetView guid="{096AC98C-6736-1040-B9D6-CB39671AF91F}" fitToPage="1" view="pageBreakPreview" topLeftCell="A8">
      <selection activeCell="B16" sqref="B16:I16"/>
      <pageMargins left="0.78740157480314965" right="0.39370078740157483" top="0.78740157480314965" bottom="0.78740157480314965" header="0.39370078740157483" footer="0.51181102362204722"/>
      <pageSetup paperSize="9" fitToHeight="0" cellComments="asDisplayed" r:id="rId26"/>
      <headerFooter alignWithMargins="0"/>
    </customSheetView>
    <customSheetView guid="{D0407C2C-ED8D-724D-8034-98AE8F8B3295}" fitToPage="1" view="pageBreakPreview" topLeftCell="A8">
      <selection activeCell="B16" sqref="B16:I16"/>
      <pageMargins left="0.78740157480314965" right="0.39370078740157483" top="0.78740157480314965" bottom="0.78740157480314965" header="0.39370078740157483" footer="0.51181102362204722"/>
      <pageSetup paperSize="9" fitToHeight="0" cellComments="asDisplayed" r:id="rId27"/>
      <headerFooter alignWithMargins="0"/>
    </customSheetView>
    <customSheetView guid="{E17413F9-D262-044C-8BA4-F44960AB96D1}" fitToPage="1" view="pageBreakPreview" topLeftCell="A8">
      <selection activeCell="B16" sqref="B16:I16"/>
      <pageMargins left="0.78740157480314965" right="0.39370078740157483" top="0.78740157480314965" bottom="0.78740157480314965" header="0.39370078740157483" footer="0.51181102362204722"/>
      <pageSetup paperSize="9" fitToHeight="0" cellComments="asDisplayed" r:id="rId28"/>
      <headerFooter alignWithMargins="0"/>
    </customSheetView>
    <customSheetView guid="{EDE1CF83-3546-8346-99C8-7E8DEBB3247D}" fitToPage="1" view="pageBreakPreview" topLeftCell="A8">
      <selection activeCell="B16" sqref="B16:I16"/>
      <pageMargins left="0.78740157480314965" right="0.39370078740157483" top="0.78740157480314965" bottom="0.78740157480314965" header="0.39370078740157483" footer="0.51181102362204722"/>
      <pageSetup paperSize="9" fitToHeight="0" cellComments="asDisplayed" r:id="rId29"/>
      <headerFooter alignWithMargins="0"/>
    </customSheetView>
    <customSheetView guid="{2D1C0343-8602-B54F-A57E-F5A867ED58F2}" fitToPage="1" view="pageBreakPreview" topLeftCell="A8">
      <selection activeCell="B16" sqref="B16:I16"/>
      <pageMargins left="0.78740157480314965" right="0.39370078740157483" top="0.78740157480314965" bottom="0.78740157480314965" header="0.39370078740157483" footer="0.51181102362204722"/>
      <pageSetup paperSize="9" fitToHeight="0" cellComments="asDisplayed" r:id="rId30"/>
      <headerFooter alignWithMargins="0"/>
    </customSheetView>
    <customSheetView guid="{938FE337-1D9D-3F4A-804B-BDD95C828A75}" fitToPage="1" view="pageBreakPreview" topLeftCell="A8">
      <selection activeCell="B16" sqref="B16:I16"/>
      <pageMargins left="0.78740157480314965" right="0.39370078740157483" top="0.78740157480314965" bottom="0.78740157480314965" header="0.39370078740157483" footer="0.51181102362204722"/>
      <pageSetup paperSize="9" fitToHeight="0" cellComments="asDisplayed" r:id="rId31"/>
      <headerFooter alignWithMargins="0"/>
    </customSheetView>
    <customSheetView guid="{95DD38D3-5F4A-574D-B2AE-3A0C3CFA9103}" fitToPage="1" view="pageBreakPreview" topLeftCell="A8">
      <selection activeCell="B16" sqref="B16:I16"/>
      <pageMargins left="0.78740157480314965" right="0.39370078740157483" top="0.78740157480314965" bottom="0.78740157480314965" header="0.39370078740157483" footer="0.51181102362204722"/>
      <pageSetup paperSize="9" fitToHeight="0" cellComments="asDisplayed" r:id="rId32"/>
      <headerFooter alignWithMargins="0"/>
    </customSheetView>
    <customSheetView guid="{12498608-D96F-BA43-B910-A260490D91ED}" fitToPage="1" view="pageBreakPreview" topLeftCell="A8">
      <selection activeCell="B16" sqref="B16:I16"/>
      <pageMargins left="0.78740157480314965" right="0.39370078740157483" top="0.78740157480314965" bottom="0.78740157480314965" header="0.39370078740157483" footer="0.51181102362204722"/>
      <pageSetup paperSize="9" fitToHeight="0" cellComments="asDisplayed" r:id="rId33"/>
      <headerFooter alignWithMargins="0"/>
    </customSheetView>
    <customSheetView guid="{288221DA-E461-3640-BCB6-AA8217898395}" fitToPage="1" view="pageBreakPreview" topLeftCell="A8">
      <selection activeCell="B16" sqref="B16:I16"/>
      <pageMargins left="0.78740157480314965" right="0.39370078740157483" top="0.78740157480314965" bottom="0.78740157480314965" header="0.39370078740157483" footer="0.51181102362204722"/>
      <pageSetup paperSize="9" fitToHeight="0" cellComments="asDisplayed" r:id="rId34"/>
      <headerFooter alignWithMargins="0"/>
    </customSheetView>
    <customSheetView guid="{D1685ABB-718A-CF4F-A312-08E85A5F4269}" fitToPage="1" view="pageBreakPreview" topLeftCell="A8">
      <selection activeCell="B16" sqref="B16:I16"/>
      <pageMargins left="0.78740157480314965" right="0.39370078740157483" top="0.78740157480314965" bottom="0.78740157480314965" header="0.39370078740157483" footer="0.51181102362204722"/>
      <pageSetup paperSize="9" fitToHeight="0" cellComments="asDisplayed" r:id="rId35"/>
      <headerFooter alignWithMargins="0"/>
    </customSheetView>
    <customSheetView guid="{257021EA-B7EA-3A40-A822-8BB94734030F}" fitToPage="1" view="pageBreakPreview" topLeftCell="A8">
      <selection activeCell="B16" sqref="B16:I16"/>
      <pageMargins left="0.78740157480314965" right="0.39370078740157483" top="0.78740157480314965" bottom="0.78740157480314965" header="0.39370078740157483" footer="0.51181102362204722"/>
      <pageSetup paperSize="9" fitToHeight="0" cellComments="asDisplayed" r:id="rId36"/>
      <headerFooter alignWithMargins="0"/>
    </customSheetView>
    <customSheetView guid="{F37DCB76-F5F4-0E4C-A170-F0CC306C23B7}" fitToPage="1" view="pageBreakPreview" topLeftCell="A8">
      <selection activeCell="B16" sqref="B16:I16"/>
      <pageMargins left="0.78740157480314965" right="0.39370078740157483" top="0.78740157480314965" bottom="0.78740157480314965" header="0.39370078740157483" footer="0.51181102362204722"/>
      <pageSetup paperSize="9" fitToHeight="0" cellComments="asDisplayed" r:id="rId37"/>
      <headerFooter alignWithMargins="0"/>
    </customSheetView>
    <customSheetView guid="{FE39DD97-388C-6C4F-B164-A0DF07EE2E06}" fitToPage="1" view="pageBreakPreview" topLeftCell="A14">
      <selection activeCell="K23" sqref="K23"/>
      <pageMargins left="0.78740157480314965" right="0.39370078740157483" top="0.78740157480314965" bottom="0.78740157480314965" header="0.39370078740157483" footer="0.51181102362204722"/>
      <pageSetup paperSize="9" fitToHeight="0" cellComments="asDisplayed" r:id="rId38"/>
      <headerFooter alignWithMargins="0"/>
    </customSheetView>
    <customSheetView guid="{81A4239D-FC03-824F-9FC1-1718C6BC9AEE}" fitToPage="1" view="pageBreakPreview" topLeftCell="A14">
      <selection activeCell="K23" sqref="K23"/>
      <pageMargins left="0.78740157480314965" right="0.39370078740157483" top="0.78740157480314965" bottom="0.78740157480314965" header="0.39370078740157483" footer="0.51181102362204722"/>
      <pageSetup paperSize="9" fitToHeight="0" cellComments="asDisplayed" r:id="rId39"/>
      <headerFooter alignWithMargins="0"/>
    </customSheetView>
  </customSheetViews>
  <mergeCells count="3">
    <mergeCell ref="D3:I3"/>
    <mergeCell ref="B3:B4"/>
    <mergeCell ref="C3:C4"/>
  </mergeCells>
  <phoneticPr fontId="29"/>
  <pageMargins left="0.78740157480314965" right="0.39370078740157483" top="0.78740157480314965" bottom="0.78740157480314965" header="0.39370078740157483" footer="0.51181102362204722"/>
  <pageSetup paperSize="9" fitToWidth="1" fitToHeight="0" usePrinterDefaults="1" cellComments="asDisplayed" r:id="rId4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G21"/>
  <sheetViews>
    <sheetView view="pageBreakPreview" topLeftCell="A10" zoomScaleSheetLayoutView="100" workbookViewId="0">
      <selection activeCell="B17" sqref="B17"/>
    </sheetView>
  </sheetViews>
  <sheetFormatPr defaultRowHeight="16.2"/>
  <cols>
    <col min="1" max="1" width="3.375" style="3" customWidth="1"/>
    <col min="2" max="2" width="13.125" style="3" customWidth="1"/>
    <col min="3" max="6" width="18.625" style="3" customWidth="1"/>
    <col min="7" max="7" width="10.875" style="3" customWidth="1"/>
    <col min="8" max="256" width="9" style="3" customWidth="1"/>
    <col min="257" max="257" width="3.375" style="3" customWidth="1"/>
    <col min="258" max="258" width="13.125" style="3" customWidth="1"/>
    <col min="259" max="262" width="15.875" style="3" customWidth="1"/>
    <col min="263" max="263" width="10.875" style="3" customWidth="1"/>
    <col min="264" max="512" width="9" style="3" customWidth="1"/>
    <col min="513" max="513" width="3.375" style="3" customWidth="1"/>
    <col min="514" max="514" width="13.125" style="3" customWidth="1"/>
    <col min="515" max="518" width="15.875" style="3" customWidth="1"/>
    <col min="519" max="519" width="10.875" style="3" customWidth="1"/>
    <col min="520" max="768" width="9" style="3" customWidth="1"/>
    <col min="769" max="769" width="3.375" style="3" customWidth="1"/>
    <col min="770" max="770" width="13.125" style="3" customWidth="1"/>
    <col min="771" max="774" width="15.875" style="3" customWidth="1"/>
    <col min="775" max="775" width="10.875" style="3" customWidth="1"/>
    <col min="776" max="1024" width="9" style="3" customWidth="1"/>
    <col min="1025" max="1025" width="3.375" style="3" customWidth="1"/>
    <col min="1026" max="1026" width="13.125" style="3" customWidth="1"/>
    <col min="1027" max="1030" width="15.875" style="3" customWidth="1"/>
    <col min="1031" max="1031" width="10.875" style="3" customWidth="1"/>
    <col min="1032" max="1280" width="9" style="3" customWidth="1"/>
    <col min="1281" max="1281" width="3.375" style="3" customWidth="1"/>
    <col min="1282" max="1282" width="13.125" style="3" customWidth="1"/>
    <col min="1283" max="1286" width="15.875" style="3" customWidth="1"/>
    <col min="1287" max="1287" width="10.875" style="3" customWidth="1"/>
    <col min="1288" max="1536" width="9" style="3" customWidth="1"/>
    <col min="1537" max="1537" width="3.375" style="3" customWidth="1"/>
    <col min="1538" max="1538" width="13.125" style="3" customWidth="1"/>
    <col min="1539" max="1542" width="15.875" style="3" customWidth="1"/>
    <col min="1543" max="1543" width="10.875" style="3" customWidth="1"/>
    <col min="1544" max="1792" width="9" style="3" customWidth="1"/>
    <col min="1793" max="1793" width="3.375" style="3" customWidth="1"/>
    <col min="1794" max="1794" width="13.125" style="3" customWidth="1"/>
    <col min="1795" max="1798" width="15.875" style="3" customWidth="1"/>
    <col min="1799" max="1799" width="10.875" style="3" customWidth="1"/>
    <col min="1800" max="2048" width="9" style="3" customWidth="1"/>
    <col min="2049" max="2049" width="3.375" style="3" customWidth="1"/>
    <col min="2050" max="2050" width="13.125" style="3" customWidth="1"/>
    <col min="2051" max="2054" width="15.875" style="3" customWidth="1"/>
    <col min="2055" max="2055" width="10.875" style="3" customWidth="1"/>
    <col min="2056" max="2304" width="9" style="3" customWidth="1"/>
    <col min="2305" max="2305" width="3.375" style="3" customWidth="1"/>
    <col min="2306" max="2306" width="13.125" style="3" customWidth="1"/>
    <col min="2307" max="2310" width="15.875" style="3" customWidth="1"/>
    <col min="2311" max="2311" width="10.875" style="3" customWidth="1"/>
    <col min="2312" max="2560" width="9" style="3" customWidth="1"/>
    <col min="2561" max="2561" width="3.375" style="3" customWidth="1"/>
    <col min="2562" max="2562" width="13.125" style="3" customWidth="1"/>
    <col min="2563" max="2566" width="15.875" style="3" customWidth="1"/>
    <col min="2567" max="2567" width="10.875" style="3" customWidth="1"/>
    <col min="2568" max="2816" width="9" style="3" customWidth="1"/>
    <col min="2817" max="2817" width="3.375" style="3" customWidth="1"/>
    <col min="2818" max="2818" width="13.125" style="3" customWidth="1"/>
    <col min="2819" max="2822" width="15.875" style="3" customWidth="1"/>
    <col min="2823" max="2823" width="10.875" style="3" customWidth="1"/>
    <col min="2824" max="3072" width="9" style="3" customWidth="1"/>
    <col min="3073" max="3073" width="3.375" style="3" customWidth="1"/>
    <col min="3074" max="3074" width="13.125" style="3" customWidth="1"/>
    <col min="3075" max="3078" width="15.875" style="3" customWidth="1"/>
    <col min="3079" max="3079" width="10.875" style="3" customWidth="1"/>
    <col min="3080" max="3328" width="9" style="3" customWidth="1"/>
    <col min="3329" max="3329" width="3.375" style="3" customWidth="1"/>
    <col min="3330" max="3330" width="13.125" style="3" customWidth="1"/>
    <col min="3331" max="3334" width="15.875" style="3" customWidth="1"/>
    <col min="3335" max="3335" width="10.875" style="3" customWidth="1"/>
    <col min="3336" max="3584" width="9" style="3" customWidth="1"/>
    <col min="3585" max="3585" width="3.375" style="3" customWidth="1"/>
    <col min="3586" max="3586" width="13.125" style="3" customWidth="1"/>
    <col min="3587" max="3590" width="15.875" style="3" customWidth="1"/>
    <col min="3591" max="3591" width="10.875" style="3" customWidth="1"/>
    <col min="3592" max="3840" width="9" style="3" customWidth="1"/>
    <col min="3841" max="3841" width="3.375" style="3" customWidth="1"/>
    <col min="3842" max="3842" width="13.125" style="3" customWidth="1"/>
    <col min="3843" max="3846" width="15.875" style="3" customWidth="1"/>
    <col min="3847" max="3847" width="10.875" style="3" customWidth="1"/>
    <col min="3848" max="4096" width="9" style="3" customWidth="1"/>
    <col min="4097" max="4097" width="3.375" style="3" customWidth="1"/>
    <col min="4098" max="4098" width="13.125" style="3" customWidth="1"/>
    <col min="4099" max="4102" width="15.875" style="3" customWidth="1"/>
    <col min="4103" max="4103" width="10.875" style="3" customWidth="1"/>
    <col min="4104" max="4352" width="9" style="3" customWidth="1"/>
    <col min="4353" max="4353" width="3.375" style="3" customWidth="1"/>
    <col min="4354" max="4354" width="13.125" style="3" customWidth="1"/>
    <col min="4355" max="4358" width="15.875" style="3" customWidth="1"/>
    <col min="4359" max="4359" width="10.875" style="3" customWidth="1"/>
    <col min="4360" max="4608" width="9" style="3" customWidth="1"/>
    <col min="4609" max="4609" width="3.375" style="3" customWidth="1"/>
    <col min="4610" max="4610" width="13.125" style="3" customWidth="1"/>
    <col min="4611" max="4614" width="15.875" style="3" customWidth="1"/>
    <col min="4615" max="4615" width="10.875" style="3" customWidth="1"/>
    <col min="4616" max="4864" width="9" style="3" customWidth="1"/>
    <col min="4865" max="4865" width="3.375" style="3" customWidth="1"/>
    <col min="4866" max="4866" width="13.125" style="3" customWidth="1"/>
    <col min="4867" max="4870" width="15.875" style="3" customWidth="1"/>
    <col min="4871" max="4871" width="10.875" style="3" customWidth="1"/>
    <col min="4872" max="5120" width="9" style="3" customWidth="1"/>
    <col min="5121" max="5121" width="3.375" style="3" customWidth="1"/>
    <col min="5122" max="5122" width="13.125" style="3" customWidth="1"/>
    <col min="5123" max="5126" width="15.875" style="3" customWidth="1"/>
    <col min="5127" max="5127" width="10.875" style="3" customWidth="1"/>
    <col min="5128" max="5376" width="9" style="3" customWidth="1"/>
    <col min="5377" max="5377" width="3.375" style="3" customWidth="1"/>
    <col min="5378" max="5378" width="13.125" style="3" customWidth="1"/>
    <col min="5379" max="5382" width="15.875" style="3" customWidth="1"/>
    <col min="5383" max="5383" width="10.875" style="3" customWidth="1"/>
    <col min="5384" max="5632" width="9" style="3" customWidth="1"/>
    <col min="5633" max="5633" width="3.375" style="3" customWidth="1"/>
    <col min="5634" max="5634" width="13.125" style="3" customWidth="1"/>
    <col min="5635" max="5638" width="15.875" style="3" customWidth="1"/>
    <col min="5639" max="5639" width="10.875" style="3" customWidth="1"/>
    <col min="5640" max="5888" width="9" style="3" customWidth="1"/>
    <col min="5889" max="5889" width="3.375" style="3" customWidth="1"/>
    <col min="5890" max="5890" width="13.125" style="3" customWidth="1"/>
    <col min="5891" max="5894" width="15.875" style="3" customWidth="1"/>
    <col min="5895" max="5895" width="10.875" style="3" customWidth="1"/>
    <col min="5896" max="6144" width="9" style="3" customWidth="1"/>
    <col min="6145" max="6145" width="3.375" style="3" customWidth="1"/>
    <col min="6146" max="6146" width="13.125" style="3" customWidth="1"/>
    <col min="6147" max="6150" width="15.875" style="3" customWidth="1"/>
    <col min="6151" max="6151" width="10.875" style="3" customWidth="1"/>
    <col min="6152" max="6400" width="9" style="3" customWidth="1"/>
    <col min="6401" max="6401" width="3.375" style="3" customWidth="1"/>
    <col min="6402" max="6402" width="13.125" style="3" customWidth="1"/>
    <col min="6403" max="6406" width="15.875" style="3" customWidth="1"/>
    <col min="6407" max="6407" width="10.875" style="3" customWidth="1"/>
    <col min="6408" max="6656" width="9" style="3" customWidth="1"/>
    <col min="6657" max="6657" width="3.375" style="3" customWidth="1"/>
    <col min="6658" max="6658" width="13.125" style="3" customWidth="1"/>
    <col min="6659" max="6662" width="15.875" style="3" customWidth="1"/>
    <col min="6663" max="6663" width="10.875" style="3" customWidth="1"/>
    <col min="6664" max="6912" width="9" style="3" customWidth="1"/>
    <col min="6913" max="6913" width="3.375" style="3" customWidth="1"/>
    <col min="6914" max="6914" width="13.125" style="3" customWidth="1"/>
    <col min="6915" max="6918" width="15.875" style="3" customWidth="1"/>
    <col min="6919" max="6919" width="10.875" style="3" customWidth="1"/>
    <col min="6920" max="7168" width="9" style="3" customWidth="1"/>
    <col min="7169" max="7169" width="3.375" style="3" customWidth="1"/>
    <col min="7170" max="7170" width="13.125" style="3" customWidth="1"/>
    <col min="7171" max="7174" width="15.875" style="3" customWidth="1"/>
    <col min="7175" max="7175" width="10.875" style="3" customWidth="1"/>
    <col min="7176" max="7424" width="9" style="3" customWidth="1"/>
    <col min="7425" max="7425" width="3.375" style="3" customWidth="1"/>
    <col min="7426" max="7426" width="13.125" style="3" customWidth="1"/>
    <col min="7427" max="7430" width="15.875" style="3" customWidth="1"/>
    <col min="7431" max="7431" width="10.875" style="3" customWidth="1"/>
    <col min="7432" max="7680" width="9" style="3" customWidth="1"/>
    <col min="7681" max="7681" width="3.375" style="3" customWidth="1"/>
    <col min="7682" max="7682" width="13.125" style="3" customWidth="1"/>
    <col min="7683" max="7686" width="15.875" style="3" customWidth="1"/>
    <col min="7687" max="7687" width="10.875" style="3" customWidth="1"/>
    <col min="7688" max="7936" width="9" style="3" customWidth="1"/>
    <col min="7937" max="7937" width="3.375" style="3" customWidth="1"/>
    <col min="7938" max="7938" width="13.125" style="3" customWidth="1"/>
    <col min="7939" max="7942" width="15.875" style="3" customWidth="1"/>
    <col min="7943" max="7943" width="10.875" style="3" customWidth="1"/>
    <col min="7944" max="8192" width="9" style="3" customWidth="1"/>
    <col min="8193" max="8193" width="3.375" style="3" customWidth="1"/>
    <col min="8194" max="8194" width="13.125" style="3" customWidth="1"/>
    <col min="8195" max="8198" width="15.875" style="3" customWidth="1"/>
    <col min="8199" max="8199" width="10.875" style="3" customWidth="1"/>
    <col min="8200" max="8448" width="9" style="3" customWidth="1"/>
    <col min="8449" max="8449" width="3.375" style="3" customWidth="1"/>
    <col min="8450" max="8450" width="13.125" style="3" customWidth="1"/>
    <col min="8451" max="8454" width="15.875" style="3" customWidth="1"/>
    <col min="8455" max="8455" width="10.875" style="3" customWidth="1"/>
    <col min="8456" max="8704" width="9" style="3" customWidth="1"/>
    <col min="8705" max="8705" width="3.375" style="3" customWidth="1"/>
    <col min="8706" max="8706" width="13.125" style="3" customWidth="1"/>
    <col min="8707" max="8710" width="15.875" style="3" customWidth="1"/>
    <col min="8711" max="8711" width="10.875" style="3" customWidth="1"/>
    <col min="8712" max="8960" width="9" style="3" customWidth="1"/>
    <col min="8961" max="8961" width="3.375" style="3" customWidth="1"/>
    <col min="8962" max="8962" width="13.125" style="3" customWidth="1"/>
    <col min="8963" max="8966" width="15.875" style="3" customWidth="1"/>
    <col min="8967" max="8967" width="10.875" style="3" customWidth="1"/>
    <col min="8968" max="9216" width="9" style="3" customWidth="1"/>
    <col min="9217" max="9217" width="3.375" style="3" customWidth="1"/>
    <col min="9218" max="9218" width="13.125" style="3" customWidth="1"/>
    <col min="9219" max="9222" width="15.875" style="3" customWidth="1"/>
    <col min="9223" max="9223" width="10.875" style="3" customWidth="1"/>
    <col min="9224" max="9472" width="9" style="3" customWidth="1"/>
    <col min="9473" max="9473" width="3.375" style="3" customWidth="1"/>
    <col min="9474" max="9474" width="13.125" style="3" customWidth="1"/>
    <col min="9475" max="9478" width="15.875" style="3" customWidth="1"/>
    <col min="9479" max="9479" width="10.875" style="3" customWidth="1"/>
    <col min="9480" max="9728" width="9" style="3" customWidth="1"/>
    <col min="9729" max="9729" width="3.375" style="3" customWidth="1"/>
    <col min="9730" max="9730" width="13.125" style="3" customWidth="1"/>
    <col min="9731" max="9734" width="15.875" style="3" customWidth="1"/>
    <col min="9735" max="9735" width="10.875" style="3" customWidth="1"/>
    <col min="9736" max="9984" width="9" style="3" customWidth="1"/>
    <col min="9985" max="9985" width="3.375" style="3" customWidth="1"/>
    <col min="9986" max="9986" width="13.125" style="3" customWidth="1"/>
    <col min="9987" max="9990" width="15.875" style="3" customWidth="1"/>
    <col min="9991" max="9991" width="10.875" style="3" customWidth="1"/>
    <col min="9992" max="10240" width="9" style="3" customWidth="1"/>
    <col min="10241" max="10241" width="3.375" style="3" customWidth="1"/>
    <col min="10242" max="10242" width="13.125" style="3" customWidth="1"/>
    <col min="10243" max="10246" width="15.875" style="3" customWidth="1"/>
    <col min="10247" max="10247" width="10.875" style="3" customWidth="1"/>
    <col min="10248" max="10496" width="9" style="3" customWidth="1"/>
    <col min="10497" max="10497" width="3.375" style="3" customWidth="1"/>
    <col min="10498" max="10498" width="13.125" style="3" customWidth="1"/>
    <col min="10499" max="10502" width="15.875" style="3" customWidth="1"/>
    <col min="10503" max="10503" width="10.875" style="3" customWidth="1"/>
    <col min="10504" max="10752" width="9" style="3" customWidth="1"/>
    <col min="10753" max="10753" width="3.375" style="3" customWidth="1"/>
    <col min="10754" max="10754" width="13.125" style="3" customWidth="1"/>
    <col min="10755" max="10758" width="15.875" style="3" customWidth="1"/>
    <col min="10759" max="10759" width="10.875" style="3" customWidth="1"/>
    <col min="10760" max="11008" width="9" style="3" customWidth="1"/>
    <col min="11009" max="11009" width="3.375" style="3" customWidth="1"/>
    <col min="11010" max="11010" width="13.125" style="3" customWidth="1"/>
    <col min="11011" max="11014" width="15.875" style="3" customWidth="1"/>
    <col min="11015" max="11015" width="10.875" style="3" customWidth="1"/>
    <col min="11016" max="11264" width="9" style="3" customWidth="1"/>
    <col min="11265" max="11265" width="3.375" style="3" customWidth="1"/>
    <col min="11266" max="11266" width="13.125" style="3" customWidth="1"/>
    <col min="11267" max="11270" width="15.875" style="3" customWidth="1"/>
    <col min="11271" max="11271" width="10.875" style="3" customWidth="1"/>
    <col min="11272" max="11520" width="9" style="3" customWidth="1"/>
    <col min="11521" max="11521" width="3.375" style="3" customWidth="1"/>
    <col min="11522" max="11522" width="13.125" style="3" customWidth="1"/>
    <col min="11523" max="11526" width="15.875" style="3" customWidth="1"/>
    <col min="11527" max="11527" width="10.875" style="3" customWidth="1"/>
    <col min="11528" max="11776" width="9" style="3" customWidth="1"/>
    <col min="11777" max="11777" width="3.375" style="3" customWidth="1"/>
    <col min="11778" max="11778" width="13.125" style="3" customWidth="1"/>
    <col min="11779" max="11782" width="15.875" style="3" customWidth="1"/>
    <col min="11783" max="11783" width="10.875" style="3" customWidth="1"/>
    <col min="11784" max="12032" width="9" style="3" customWidth="1"/>
    <col min="12033" max="12033" width="3.375" style="3" customWidth="1"/>
    <col min="12034" max="12034" width="13.125" style="3" customWidth="1"/>
    <col min="12035" max="12038" width="15.875" style="3" customWidth="1"/>
    <col min="12039" max="12039" width="10.875" style="3" customWidth="1"/>
    <col min="12040" max="12288" width="9" style="3" customWidth="1"/>
    <col min="12289" max="12289" width="3.375" style="3" customWidth="1"/>
    <col min="12290" max="12290" width="13.125" style="3" customWidth="1"/>
    <col min="12291" max="12294" width="15.875" style="3" customWidth="1"/>
    <col min="12295" max="12295" width="10.875" style="3" customWidth="1"/>
    <col min="12296" max="12544" width="9" style="3" customWidth="1"/>
    <col min="12545" max="12545" width="3.375" style="3" customWidth="1"/>
    <col min="12546" max="12546" width="13.125" style="3" customWidth="1"/>
    <col min="12547" max="12550" width="15.875" style="3" customWidth="1"/>
    <col min="12551" max="12551" width="10.875" style="3" customWidth="1"/>
    <col min="12552" max="12800" width="9" style="3" customWidth="1"/>
    <col min="12801" max="12801" width="3.375" style="3" customWidth="1"/>
    <col min="12802" max="12802" width="13.125" style="3" customWidth="1"/>
    <col min="12803" max="12806" width="15.875" style="3" customWidth="1"/>
    <col min="12807" max="12807" width="10.875" style="3" customWidth="1"/>
    <col min="12808" max="13056" width="9" style="3" customWidth="1"/>
    <col min="13057" max="13057" width="3.375" style="3" customWidth="1"/>
    <col min="13058" max="13058" width="13.125" style="3" customWidth="1"/>
    <col min="13059" max="13062" width="15.875" style="3" customWidth="1"/>
    <col min="13063" max="13063" width="10.875" style="3" customWidth="1"/>
    <col min="13064" max="13312" width="9" style="3" customWidth="1"/>
    <col min="13313" max="13313" width="3.375" style="3" customWidth="1"/>
    <col min="13314" max="13314" width="13.125" style="3" customWidth="1"/>
    <col min="13315" max="13318" width="15.875" style="3" customWidth="1"/>
    <col min="13319" max="13319" width="10.875" style="3" customWidth="1"/>
    <col min="13320" max="13568" width="9" style="3" customWidth="1"/>
    <col min="13569" max="13569" width="3.375" style="3" customWidth="1"/>
    <col min="13570" max="13570" width="13.125" style="3" customWidth="1"/>
    <col min="13571" max="13574" width="15.875" style="3" customWidth="1"/>
    <col min="13575" max="13575" width="10.875" style="3" customWidth="1"/>
    <col min="13576" max="13824" width="9" style="3" customWidth="1"/>
    <col min="13825" max="13825" width="3.375" style="3" customWidth="1"/>
    <col min="13826" max="13826" width="13.125" style="3" customWidth="1"/>
    <col min="13827" max="13830" width="15.875" style="3" customWidth="1"/>
    <col min="13831" max="13831" width="10.875" style="3" customWidth="1"/>
    <col min="13832" max="14080" width="9" style="3" customWidth="1"/>
    <col min="14081" max="14081" width="3.375" style="3" customWidth="1"/>
    <col min="14082" max="14082" width="13.125" style="3" customWidth="1"/>
    <col min="14083" max="14086" width="15.875" style="3" customWidth="1"/>
    <col min="14087" max="14087" width="10.875" style="3" customWidth="1"/>
    <col min="14088" max="14336" width="9" style="3" customWidth="1"/>
    <col min="14337" max="14337" width="3.375" style="3" customWidth="1"/>
    <col min="14338" max="14338" width="13.125" style="3" customWidth="1"/>
    <col min="14339" max="14342" width="15.875" style="3" customWidth="1"/>
    <col min="14343" max="14343" width="10.875" style="3" customWidth="1"/>
    <col min="14344" max="14592" width="9" style="3" customWidth="1"/>
    <col min="14593" max="14593" width="3.375" style="3" customWidth="1"/>
    <col min="14594" max="14594" width="13.125" style="3" customWidth="1"/>
    <col min="14595" max="14598" width="15.875" style="3" customWidth="1"/>
    <col min="14599" max="14599" width="10.875" style="3" customWidth="1"/>
    <col min="14600" max="14848" width="9" style="3" customWidth="1"/>
    <col min="14849" max="14849" width="3.375" style="3" customWidth="1"/>
    <col min="14850" max="14850" width="13.125" style="3" customWidth="1"/>
    <col min="14851" max="14854" width="15.875" style="3" customWidth="1"/>
    <col min="14855" max="14855" width="10.875" style="3" customWidth="1"/>
    <col min="14856" max="15104" width="9" style="3" customWidth="1"/>
    <col min="15105" max="15105" width="3.375" style="3" customWidth="1"/>
    <col min="15106" max="15106" width="13.125" style="3" customWidth="1"/>
    <col min="15107" max="15110" width="15.875" style="3" customWidth="1"/>
    <col min="15111" max="15111" width="10.875" style="3" customWidth="1"/>
    <col min="15112" max="15360" width="9" style="3" customWidth="1"/>
    <col min="15361" max="15361" width="3.375" style="3" customWidth="1"/>
    <col min="15362" max="15362" width="13.125" style="3" customWidth="1"/>
    <col min="15363" max="15366" width="15.875" style="3" customWidth="1"/>
    <col min="15367" max="15367" width="10.875" style="3" customWidth="1"/>
    <col min="15368" max="15616" width="9" style="3" customWidth="1"/>
    <col min="15617" max="15617" width="3.375" style="3" customWidth="1"/>
    <col min="15618" max="15618" width="13.125" style="3" customWidth="1"/>
    <col min="15619" max="15622" width="15.875" style="3" customWidth="1"/>
    <col min="15623" max="15623" width="10.875" style="3" customWidth="1"/>
    <col min="15624" max="15872" width="9" style="3" customWidth="1"/>
    <col min="15873" max="15873" width="3.375" style="3" customWidth="1"/>
    <col min="15874" max="15874" width="13.125" style="3" customWidth="1"/>
    <col min="15875" max="15878" width="15.875" style="3" customWidth="1"/>
    <col min="15879" max="15879" width="10.875" style="3" customWidth="1"/>
    <col min="15880" max="16128" width="9" style="3" customWidth="1"/>
    <col min="16129" max="16129" width="3.375" style="3" customWidth="1"/>
    <col min="16130" max="16130" width="13.125" style="3" customWidth="1"/>
    <col min="16131" max="16134" width="15.875" style="3" customWidth="1"/>
    <col min="16135" max="16135" width="10.875" style="3" customWidth="1"/>
    <col min="16136" max="16384" width="9" style="3" customWidth="1"/>
  </cols>
  <sheetData>
    <row r="1" spans="1:7" ht="24.95" customHeight="1">
      <c r="A1" s="31" t="s">
        <v>251</v>
      </c>
      <c r="C1" s="14"/>
      <c r="D1" s="14"/>
      <c r="G1" s="42"/>
    </row>
    <row r="2" spans="1:7" s="22" customFormat="1" ht="13.2">
      <c r="A2" s="68"/>
      <c r="C2" s="4"/>
      <c r="D2" s="4"/>
    </row>
    <row r="3" spans="1:7" s="4" customFormat="1" ht="13.2">
      <c r="A3" s="4"/>
      <c r="B3" s="12"/>
      <c r="C3" s="12"/>
      <c r="D3" s="12"/>
      <c r="E3" s="4"/>
      <c r="F3" s="43" t="s">
        <v>194</v>
      </c>
      <c r="G3" s="4"/>
    </row>
    <row r="4" spans="1:7" s="4" customFormat="1" ht="30" customHeight="1">
      <c r="A4" s="4"/>
      <c r="B4" s="63" t="s">
        <v>192</v>
      </c>
      <c r="C4" s="40" t="s">
        <v>158</v>
      </c>
      <c r="D4" s="40" t="s">
        <v>191</v>
      </c>
      <c r="E4" s="39" t="s">
        <v>110</v>
      </c>
      <c r="F4" s="8"/>
      <c r="G4" s="12"/>
    </row>
    <row r="5" spans="1:7" s="4" customFormat="1" ht="30" customHeight="1">
      <c r="A5" s="4"/>
      <c r="B5" s="32"/>
      <c r="C5" s="8"/>
      <c r="D5" s="8"/>
      <c r="E5" s="39" t="s">
        <v>190</v>
      </c>
      <c r="F5" s="39" t="s">
        <v>189</v>
      </c>
      <c r="G5" s="12"/>
    </row>
    <row r="6" spans="1:7" s="4" customFormat="1" ht="30" customHeight="1">
      <c r="A6" s="4"/>
      <c r="B6" s="39" t="s">
        <v>188</v>
      </c>
      <c r="C6" s="11">
        <v>14834</v>
      </c>
      <c r="D6" s="11">
        <v>25999</v>
      </c>
      <c r="E6" s="69">
        <v>32.42</v>
      </c>
      <c r="F6" s="70">
        <v>23.62</v>
      </c>
      <c r="G6" s="4"/>
    </row>
    <row r="7" spans="1:7" s="4" customFormat="1" ht="30" customHeight="1">
      <c r="A7" s="4"/>
      <c r="B7" s="39" t="s">
        <v>186</v>
      </c>
      <c r="C7" s="11">
        <v>14697</v>
      </c>
      <c r="D7" s="11">
        <v>25401</v>
      </c>
      <c r="E7" s="69">
        <v>31.36</v>
      </c>
      <c r="F7" s="70">
        <v>22.59</v>
      </c>
      <c r="G7" s="4"/>
    </row>
    <row r="8" spans="1:7" s="4" customFormat="1" ht="30" customHeight="1">
      <c r="A8" s="4"/>
      <c r="B8" s="39" t="s">
        <v>35</v>
      </c>
      <c r="C8" s="11">
        <v>14584</v>
      </c>
      <c r="D8" s="11">
        <v>24809</v>
      </c>
      <c r="E8" s="69">
        <v>30.77</v>
      </c>
      <c r="F8" s="70">
        <v>22</v>
      </c>
      <c r="G8" s="4"/>
    </row>
    <row r="9" spans="1:7" s="4" customFormat="1" ht="30" customHeight="1">
      <c r="A9" s="4"/>
      <c r="B9" s="39" t="s">
        <v>155</v>
      </c>
      <c r="C9" s="11">
        <v>14178</v>
      </c>
      <c r="D9" s="11">
        <v>23705</v>
      </c>
      <c r="E9" s="69">
        <v>29.66</v>
      </c>
      <c r="F9" s="70">
        <v>21.01</v>
      </c>
      <c r="G9" s="4"/>
    </row>
    <row r="10" spans="1:7" s="4" customFormat="1" ht="30" customHeight="1">
      <c r="A10" s="4"/>
      <c r="B10" s="39" t="s">
        <v>185</v>
      </c>
      <c r="C10" s="11">
        <v>13793</v>
      </c>
      <c r="D10" s="11">
        <v>22723</v>
      </c>
      <c r="E10" s="69">
        <v>28.54</v>
      </c>
      <c r="F10" s="70">
        <v>20.100000000000001</v>
      </c>
      <c r="G10" s="4"/>
    </row>
    <row r="11" spans="1:7" s="4" customFormat="1" ht="30" customHeight="1">
      <c r="A11" s="4"/>
      <c r="B11" s="39" t="s">
        <v>182</v>
      </c>
      <c r="C11" s="11">
        <v>13651</v>
      </c>
      <c r="D11" s="11">
        <v>22154</v>
      </c>
      <c r="E11" s="69">
        <f>ROUND((13651/48970)*100,2)</f>
        <v>27.88</v>
      </c>
      <c r="F11" s="70">
        <f>ROUND((22154/113157)*100,2)</f>
        <v>19.579999999999998</v>
      </c>
      <c r="G11" s="4"/>
    </row>
    <row r="12" spans="1:7" s="4" customFormat="1" ht="30" customHeight="1">
      <c r="A12" s="4"/>
      <c r="B12" s="39" t="s">
        <v>181</v>
      </c>
      <c r="C12" s="11">
        <v>13502</v>
      </c>
      <c r="D12" s="11">
        <v>21556</v>
      </c>
      <c r="E12" s="69">
        <f>+C12*100/49551</f>
        <v>27.248693265524409</v>
      </c>
      <c r="F12" s="70">
        <f>+D12*100/113267</f>
        <v>19.031138813599725</v>
      </c>
      <c r="G12" s="4"/>
    </row>
    <row r="13" spans="1:7" s="4" customFormat="1" ht="30" customHeight="1">
      <c r="A13" s="4"/>
      <c r="B13" s="39" t="s">
        <v>327</v>
      </c>
      <c r="C13" s="11">
        <v>13561</v>
      </c>
      <c r="D13" s="11">
        <v>21400</v>
      </c>
      <c r="E13" s="69">
        <v>27.07</v>
      </c>
      <c r="F13" s="70">
        <v>18.899999999999999</v>
      </c>
      <c r="G13" s="4"/>
    </row>
    <row r="14" spans="1:7" s="4" customFormat="1" ht="30" customHeight="1">
      <c r="A14" s="4"/>
      <c r="B14" s="39" t="s">
        <v>57</v>
      </c>
      <c r="C14" s="11">
        <v>13333</v>
      </c>
      <c r="D14" s="11">
        <v>20752</v>
      </c>
      <c r="E14" s="69">
        <v>26.53</v>
      </c>
      <c r="F14" s="70">
        <v>18.41</v>
      </c>
      <c r="G14" s="4"/>
    </row>
    <row r="15" spans="1:7" s="4" customFormat="1" ht="30" customHeight="1">
      <c r="A15" s="4"/>
      <c r="B15" s="39" t="s">
        <v>335</v>
      </c>
      <c r="C15" s="11">
        <v>13222</v>
      </c>
      <c r="D15" s="11">
        <v>20275</v>
      </c>
      <c r="E15" s="69">
        <f>+ROUND(100*C15/50611,2)</f>
        <v>26.12</v>
      </c>
      <c r="F15" s="70">
        <f>+ROUND(100*D15/112478,2)</f>
        <v>18.03</v>
      </c>
      <c r="G15" s="4"/>
    </row>
    <row r="16" spans="1:7" s="4" customFormat="1" ht="30" customHeight="1">
      <c r="A16" s="4"/>
      <c r="B16" s="39" t="s">
        <v>165</v>
      </c>
      <c r="C16" s="11">
        <v>12799</v>
      </c>
      <c r="D16" s="11">
        <v>19316</v>
      </c>
      <c r="E16" s="69">
        <f>+ROUND(100*C16/50874,2)</f>
        <v>25.16</v>
      </c>
      <c r="F16" s="70">
        <f>+ROUND(100*D16/111840,2)</f>
        <v>17.27</v>
      </c>
      <c r="G16" s="4"/>
    </row>
    <row r="17" spans="1:7" s="4" customFormat="1" ht="30" customHeight="1">
      <c r="A17" s="4"/>
      <c r="B17" s="39" t="s">
        <v>347</v>
      </c>
      <c r="C17" s="11">
        <v>12556</v>
      </c>
      <c r="D17" s="11">
        <v>18692</v>
      </c>
      <c r="E17" s="69">
        <f>+ROUND(100*C17/50874,2)</f>
        <v>24.68</v>
      </c>
      <c r="F17" s="70">
        <f>+ROUND(100*D17/111840,2)</f>
        <v>16.71</v>
      </c>
      <c r="G17" s="4"/>
    </row>
    <row r="18" spans="1:7" s="4" customFormat="1" ht="15" customHeight="1">
      <c r="A18" s="4"/>
      <c r="B18" s="4"/>
      <c r="C18" s="4"/>
      <c r="D18" s="4"/>
      <c r="E18" s="4"/>
      <c r="F18" s="4"/>
      <c r="G18" s="4"/>
    </row>
    <row r="19" spans="1:7" s="4" customFormat="1" ht="15" customHeight="1">
      <c r="A19" s="4"/>
      <c r="B19" s="4" t="s">
        <v>179</v>
      </c>
      <c r="C19" s="4"/>
      <c r="D19" s="4"/>
      <c r="E19" s="4"/>
      <c r="F19" s="4"/>
      <c r="G19" s="4"/>
    </row>
    <row r="20" spans="1:7" s="4" customFormat="1" ht="15" customHeight="1">
      <c r="A20" s="4"/>
      <c r="B20" s="4" t="s">
        <v>177</v>
      </c>
      <c r="C20" s="4"/>
      <c r="D20" s="4"/>
      <c r="E20" s="4"/>
      <c r="F20" s="4"/>
      <c r="G20" s="4"/>
    </row>
    <row r="21" spans="1:7" s="22" customFormat="1" ht="15" customHeight="1"/>
    <row r="22" spans="1:7" ht="15" customHeight="1"/>
  </sheetData>
  <customSheetViews>
    <customSheetView guid="{A5EB8AB4-CC80-C84C-8B39-14C6B33257B7}" fitToPage="1" view="pageBreakPreview" topLeftCell="A4">
      <selection activeCell="F15" sqref="F15"/>
      <pageMargins left="0.78740157480314965" right="0.39370078740157483" top="0.78740157480314965" bottom="0.78740157480314965" header="0.51181102362204722" footer="0.51181102362204722"/>
      <pageSetup paperSize="9" fitToWidth="0" orientation="landscape" cellComments="asDisplayed" horizontalDpi="300" verticalDpi="300" r:id="rId1"/>
      <headerFooter alignWithMargins="0"/>
    </customSheetView>
    <customSheetView guid="{E537E2BF-54E7-AF4D-9A48-B68363196703}" fitToPage="1" view="pageBreakPreview" topLeftCell="A4">
      <selection activeCell="F15" sqref="F15"/>
      <pageMargins left="0.78740157480314965" right="0.39370078740157483" top="0.78740157480314965" bottom="0.78740157480314965" header="0.51181102362204722" footer="0.51181102362204722"/>
      <pageSetup paperSize="9" fitToWidth="0" orientation="landscape" cellComments="asDisplayed" horizontalDpi="300" verticalDpi="300" r:id="rId2"/>
      <headerFooter alignWithMargins="0"/>
    </customSheetView>
    <customSheetView guid="{5176ADCB-C40E-8740-8D62-B82BE93AE2C6}" fitToPage="1" view="pageBreakPreview" topLeftCell="A4">
      <selection activeCell="F15" sqref="F15"/>
      <pageMargins left="0.78740157480314965" right="0.39370078740157483" top="0.78740157480314965" bottom="0.78740157480314965" header="0.51181102362204722" footer="0.51181102362204722"/>
      <pageSetup paperSize="9" fitToWidth="0" orientation="landscape" cellComments="asDisplayed" horizontalDpi="300" verticalDpi="300" r:id="rId3"/>
      <headerFooter alignWithMargins="0"/>
    </customSheetView>
    <customSheetView guid="{A158B920-AC25-424B-9959-14AC4A1CF9B5}" fitToPage="1" view="pageBreakPreview" topLeftCell="A4">
      <selection activeCell="F15" sqref="F15"/>
      <pageMargins left="0.78740157480314965" right="0.39370078740157483" top="0.78740157480314965" bottom="0.78740157480314965" header="0.51181102362204722" footer="0.51181102362204722"/>
      <pageSetup paperSize="9" fitToWidth="0" orientation="landscape" cellComments="asDisplayed" horizontalDpi="300" verticalDpi="300" r:id="rId4"/>
      <headerFooter alignWithMargins="0"/>
    </customSheetView>
    <customSheetView guid="{4BE84941-5C45-A84E-88CE-6305226712FF}" fitToPage="1" view="pageBreakPreview" topLeftCell="A4">
      <selection activeCell="F15" sqref="F15"/>
      <pageMargins left="0.78740157480314965" right="0.39370078740157483" top="0.78740157480314965" bottom="0.78740157480314965" header="0.51181102362204722" footer="0.51181102362204722"/>
      <pageSetup paperSize="9" fitToWidth="0" orientation="landscape" cellComments="asDisplayed" horizontalDpi="300" verticalDpi="300" r:id="rId5"/>
      <headerFooter alignWithMargins="0"/>
    </customSheetView>
    <customSheetView guid="{4996860D-290A-3A41-87F4-08FFB3697A1E}" showPageBreaks="1" fitToPage="1" view="pageBreakPreview" topLeftCell="A4">
      <selection activeCell="F15" sqref="F15"/>
      <pageMargins left="0.78740157480314965" right="0.39370078740157483" top="0.78740157480314965" bottom="0.78740157480314965" header="0.51181102362204722" footer="0.51181102362204722"/>
      <pageSetup paperSize="9" fitToWidth="0" orientation="landscape" cellComments="asDisplayed" horizontalDpi="300" verticalDpi="300" r:id="rId6"/>
      <headerFooter alignWithMargins="0"/>
    </customSheetView>
    <customSheetView guid="{195A10FC-8BA6-8348-BB06-0EE2D4EBE68F}" fitToPage="1" view="pageBreakPreview" topLeftCell="A4">
      <selection activeCell="F15" sqref="F15"/>
      <pageMargins left="0.78740157480314965" right="0.39370078740157483" top="0.78740157480314965" bottom="0.78740157480314965" header="0.51181102362204722" footer="0.51181102362204722"/>
      <pageSetup paperSize="9" fitToWidth="0" orientation="landscape" cellComments="asDisplayed" horizontalDpi="300" verticalDpi="300" r:id="rId7"/>
      <headerFooter alignWithMargins="0"/>
    </customSheetView>
    <customSheetView guid="{33BBD285-785B-C24D-B50A-4C98AC895287}" showPageBreaks="1" fitToPage="1" view="pageBreakPreview" topLeftCell="A4">
      <selection activeCell="F15" sqref="F15"/>
      <pageMargins left="0.78740157480314965" right="0.39370078740157483" top="0.78740157480314965" bottom="0.78740157480314965" header="0.51181102362204722" footer="0.51181102362204722"/>
      <pageSetup paperSize="9" fitToWidth="0" orientation="landscape" cellComments="asDisplayed" horizontalDpi="300" verticalDpi="300" r:id="rId8"/>
      <headerFooter alignWithMargins="0"/>
    </customSheetView>
    <customSheetView guid="{692EB781-55BD-954F-BFCF-8FB37DE8AEFA}" fitToPage="1" view="pageBreakPreview" topLeftCell="A8">
      <selection activeCell="F15" sqref="F15"/>
      <pageMargins left="0.78740157480314965" right="0.39370078740157483" top="0.78740157480314965" bottom="0.78740157480314965" header="0.51181102362204722" footer="0.51181102362204722"/>
      <pageSetup paperSize="9" fitToWidth="0" orientation="landscape" cellComments="asDisplayed" horizontalDpi="300" verticalDpi="300" r:id="rId9"/>
      <headerFooter alignWithMargins="0"/>
    </customSheetView>
    <customSheetView guid="{B757FC03-6083-3442-BB1D-780F7D0FC782}" fitToPage="1" view="pageBreakPreview" topLeftCell="A8">
      <selection activeCell="F15" sqref="F15"/>
      <pageMargins left="0.78740157480314965" right="0.39370078740157483" top="0.78740157480314965" bottom="0.78740157480314965" header="0.51181102362204722" footer="0.51181102362204722"/>
      <pageSetup paperSize="9" fitToWidth="0" orientation="landscape" cellComments="asDisplayed" horizontalDpi="300" verticalDpi="300" r:id="rId10"/>
      <headerFooter alignWithMargins="0"/>
    </customSheetView>
    <customSheetView guid="{FE2DFBF2-B424-5B4D-9BA1-C706581D34E7}" fitToPage="1" view="pageBreakPreview" topLeftCell="A4">
      <selection activeCell="F15" sqref="F15"/>
      <pageMargins left="0.78740157480314965" right="0.39370078740157483" top="0.78740157480314965" bottom="0.78740157480314965" header="0.51181102362204722" footer="0.51181102362204722"/>
      <pageSetup paperSize="9" fitToWidth="0" orientation="landscape" cellComments="asDisplayed" horizontalDpi="300" verticalDpi="300" r:id="rId11"/>
      <headerFooter alignWithMargins="0"/>
    </customSheetView>
    <customSheetView guid="{B13CC535-C729-354C-9E06-85A6743B2336}" fitToPage="1" view="pageBreakPreview" topLeftCell="A4">
      <selection activeCell="F15" sqref="F15"/>
      <pageMargins left="0.78740157480314965" right="0.39370078740157483" top="0.78740157480314965" bottom="0.78740157480314965" header="0.51181102362204722" footer="0.51181102362204722"/>
      <pageSetup paperSize="9" fitToWidth="0" orientation="landscape" cellComments="asDisplayed" horizontalDpi="300" verticalDpi="300" r:id="rId12"/>
      <headerFooter alignWithMargins="0"/>
    </customSheetView>
    <customSheetView guid="{CABF87AC-595D-E643-8BF0-9EB9AA0D768A}" showPageBreaks="1" fitToPage="1" view="pageBreakPreview" topLeftCell="A4">
      <selection activeCell="D16" sqref="D16"/>
      <pageMargins left="0.78740157480314965" right="0.39370078740157483" top="0.78740157480314965" bottom="0.78740157480314965" header="0.51181102362204722" footer="0.51181102362204722"/>
      <pageSetup paperSize="9" fitToWidth="0" orientation="landscape" cellComments="asDisplayed" horizontalDpi="300" verticalDpi="300" r:id="rId13"/>
      <headerFooter alignWithMargins="0"/>
    </customSheetView>
    <customSheetView guid="{243EC010-C615-5A40-A970-628BEF2BE6DA}" fitToPage="1" view="pageBreakPreview" topLeftCell="A4">
      <selection activeCell="D16" sqref="D16"/>
      <pageMargins left="0.78740157480314965" right="0.39370078740157483" top="0.78740157480314965" bottom="0.78740157480314965" header="0.51181102362204722" footer="0.51181102362204722"/>
      <pageSetup paperSize="9" fitToWidth="0" orientation="landscape" cellComments="asDisplayed" horizontalDpi="300" verticalDpi="300" r:id="rId14"/>
      <headerFooter alignWithMargins="0"/>
    </customSheetView>
    <customSheetView guid="{CAB07F43-7E89-7745-9891-2E17B06210E6}" fitToPage="1" view="pageBreakPreview" topLeftCell="A4">
      <selection activeCell="D16" sqref="D16"/>
      <pageMargins left="0.78740157480314965" right="0.39370078740157483" top="0.78740157480314965" bottom="0.78740157480314965" header="0.51181102362204722" footer="0.51181102362204722"/>
      <pageSetup paperSize="9" fitToWidth="0" orientation="landscape" cellComments="asDisplayed" horizontalDpi="300" verticalDpi="300" r:id="rId15"/>
      <headerFooter alignWithMargins="0"/>
    </customSheetView>
    <customSheetView guid="{97B3E7CA-F0B3-3143-B2E4-7F6A2ED5C48C}" fitToPage="1" view="pageBreakPreview" topLeftCell="A4">
      <selection activeCell="D16" sqref="D16"/>
      <pageMargins left="0.78740157480314965" right="0.39370078740157483" top="0.78740157480314965" bottom="0.78740157480314965" header="0.51181102362204722" footer="0.51181102362204722"/>
      <pageSetup paperSize="9" fitToWidth="0" orientation="landscape" cellComments="asDisplayed" horizontalDpi="300" verticalDpi="300" r:id="rId16"/>
      <headerFooter alignWithMargins="0"/>
    </customSheetView>
    <customSheetView guid="{DE9E460F-C89E-5645-AA7E-CE9C4C2CFC12}" showPageBreaks="1" fitToPage="1" view="pageBreakPreview" topLeftCell="A4">
      <selection activeCell="F15" sqref="F15"/>
      <pageMargins left="0.78740157480314965" right="0.39370078740157483" top="0.78740157480314965" bottom="0.78740157480314965" header="0.51181102362204722" footer="0.51181102362204722"/>
      <pageSetup paperSize="9" fitToWidth="0" orientation="landscape" cellComments="asDisplayed" horizontalDpi="300" verticalDpi="300" r:id="rId17"/>
      <headerFooter alignWithMargins="0"/>
    </customSheetView>
    <customSheetView guid="{C77EF332-7D80-1044-85D5-819F18ECD7B4}" fitToPage="1" view="pageBreakPreview" topLeftCell="A4">
      <selection activeCell="F15" sqref="F15"/>
      <pageMargins left="0.78740157480314965" right="0.39370078740157483" top="0.78740157480314965" bottom="0.78740157480314965" header="0.51181102362204722" footer="0.51181102362204722"/>
      <pageSetup paperSize="9" fitToWidth="0" orientation="landscape" cellComments="asDisplayed" horizontalDpi="300" verticalDpi="300" r:id="rId18"/>
      <headerFooter alignWithMargins="0"/>
    </customSheetView>
    <customSheetView guid="{6CECD241-1D6C-7646-92A8-757A358CF712}" showPageBreaks="1" fitToPage="1" view="pageBreakPreview" topLeftCell="A4">
      <selection activeCell="F15" sqref="F15"/>
      <pageMargins left="0.78740157480314965" right="0.39370078740157483" top="0.78740157480314965" bottom="0.78740157480314965" header="0.51181102362204722" footer="0.51181102362204722"/>
      <pageSetup paperSize="9" fitToWidth="0" orientation="landscape" cellComments="asDisplayed" horizontalDpi="300" verticalDpi="300" r:id="rId19"/>
      <headerFooter alignWithMargins="0"/>
    </customSheetView>
    <customSheetView guid="{2F70F053-3AC9-1B4A-91C9-6FBA078D9D33}" fitToPage="1" view="pageBreakPreview" topLeftCell="A4">
      <selection activeCell="F15" sqref="F15"/>
      <pageMargins left="0.78740157480314965" right="0.39370078740157483" top="0.78740157480314965" bottom="0.78740157480314965" header="0.51181102362204722" footer="0.51181102362204722"/>
      <pageSetup paperSize="9" fitToWidth="0" orientation="landscape" cellComments="asDisplayed" horizontalDpi="300" verticalDpi="300" r:id="rId20"/>
      <headerFooter alignWithMargins="0"/>
    </customSheetView>
    <customSheetView guid="{C4ABE724-0C48-564B-B46B-A8D4415A7CA3}" showPageBreaks="1" fitToPage="1" view="pageBreakPreview" topLeftCell="A8">
      <selection activeCell="F15" sqref="F15"/>
      <pageMargins left="0.78740157480314965" right="0.39370078740157483" top="0.78740157480314965" bottom="0.78740157480314965" header="0.51181102362204722" footer="0.51181102362204722"/>
      <pageSetup paperSize="9" fitToWidth="0" orientation="landscape" cellComments="asDisplayed" horizontalDpi="300" verticalDpi="300" r:id="rId21"/>
      <headerFooter alignWithMargins="0"/>
    </customSheetView>
    <customSheetView guid="{921C762F-6DA3-EC47-BFAE-A316B3663034}" fitToPage="1" view="pageBreakPreview">
      <selection activeCell="F15" sqref="F15"/>
      <pageMargins left="0.78740157480314965" right="0.39370078740157483" top="0.78740157480314965" bottom="0.78740157480314965" header="0.51181102362204722" footer="0.51181102362204722"/>
      <pageSetup paperSize="9" fitToWidth="0" orientation="landscape" cellComments="asDisplayed" horizontalDpi="300" verticalDpi="300" r:id="rId22"/>
      <headerFooter alignWithMargins="0"/>
    </customSheetView>
    <customSheetView guid="{13BDB573-1580-9347-9292-9BDFB1BEC180}" showPageBreaks="1" fitToPage="1" view="pageBreakPreview" topLeftCell="A4">
      <selection activeCell="F15" sqref="F15"/>
      <pageMargins left="0.78740157480314965" right="0.39370078740157483" top="0.78740157480314965" bottom="0.78740157480314965" header="0.51181102362204722" footer="0.51181102362204722"/>
      <pageSetup paperSize="9" fitToWidth="0" orientation="landscape" cellComments="asDisplayed" horizontalDpi="300" verticalDpi="300" r:id="rId23"/>
      <headerFooter alignWithMargins="0"/>
    </customSheetView>
    <customSheetView guid="{9D5A8730-9745-6543-AF40-A975993FFB3C}" showPageBreaks="1" fitToPage="1" view="pageBreakPreview">
      <selection activeCell="I12" sqref="I12"/>
      <pageMargins left="0.78740157480314965" right="0.39370078740157483" top="0.78740157480314965" bottom="0.78740157480314965" header="0.51181102362204722" footer="0.51181102362204722"/>
      <pageSetup paperSize="9" fitToWidth="0" orientation="landscape" cellComments="asDisplayed" horizontalDpi="300" verticalDpi="300" r:id="rId24"/>
      <headerFooter alignWithMargins="0"/>
    </customSheetView>
    <customSheetView guid="{09F96152-7CAD-C243-A97A-98F3B0FC4A33}" fitToPage="1" view="pageBreakPreview" topLeftCell="A10">
      <selection activeCell="F17" sqref="B17:F17"/>
      <pageMargins left="0.78740157480314965" right="0.39370078740157483" top="0.78740157480314965" bottom="0.78740157480314965" header="0.51181102362204722" footer="0.51181102362204722"/>
      <pageSetup paperSize="9" fitToWidth="0" orientation="landscape" cellComments="asDisplayed" horizontalDpi="300" verticalDpi="300" r:id="rId25"/>
      <headerFooter alignWithMargins="0"/>
    </customSheetView>
    <customSheetView guid="{096AC98C-6736-1040-B9D6-CB39671AF91F}" fitToPage="1" view="pageBreakPreview" topLeftCell="A10">
      <selection activeCell="F17" sqref="B17:F17"/>
      <pageMargins left="0.78740157480314965" right="0.39370078740157483" top="0.78740157480314965" bottom="0.78740157480314965" header="0.51181102362204722" footer="0.51181102362204722"/>
      <pageSetup paperSize="9" fitToWidth="0" orientation="landscape" cellComments="asDisplayed" horizontalDpi="300" verticalDpi="300" r:id="rId26"/>
      <headerFooter alignWithMargins="0"/>
    </customSheetView>
    <customSheetView guid="{D0407C2C-ED8D-724D-8034-98AE8F8B3295}" fitToPage="1" view="pageBreakPreview" topLeftCell="A10">
      <selection activeCell="F17" sqref="B17:F17"/>
      <pageMargins left="0.78740157480314965" right="0.39370078740157483" top="0.78740157480314965" bottom="0.78740157480314965" header="0.51181102362204722" footer="0.51181102362204722"/>
      <pageSetup paperSize="9" fitToWidth="0" orientation="landscape" cellComments="asDisplayed" horizontalDpi="300" verticalDpi="300" r:id="rId27"/>
      <headerFooter alignWithMargins="0"/>
    </customSheetView>
    <customSheetView guid="{E17413F9-D262-044C-8BA4-F44960AB96D1}" fitToPage="1" view="pageBreakPreview">
      <pane xSplit="0" ySplit="5" topLeftCell="A14" activePane="bottomRight" state="frozen"/>
      <selection activeCell="A17" sqref="A17:XFD17"/>
      <pageMargins left="0.78740157480314965" right="0.39370078740157483" top="0.78740157480314965" bottom="0.78740157480314965" header="0.51181102362204722" footer="0.51181102362204722"/>
      <pageSetup paperSize="9" fitToWidth="0" orientation="landscape" cellComments="asDisplayed" horizontalDpi="300" verticalDpi="300" r:id="rId28"/>
      <headerFooter alignWithMargins="0"/>
    </customSheetView>
    <customSheetView guid="{EDE1CF83-3546-8346-99C8-7E8DEBB3247D}" fitToPage="1" view="pageBreakPreview" topLeftCell="A7">
      <selection activeCell="D18" sqref="D18"/>
      <pageMargins left="0.78740157480314965" right="0.39370078740157483" top="0.78740157480314965" bottom="0.78740157480314965" header="0.51181102362204722" footer="0.51181102362204722"/>
      <pageSetup paperSize="9" fitToWidth="0" orientation="landscape" cellComments="asDisplayed" horizontalDpi="300" verticalDpi="300" r:id="rId29"/>
      <headerFooter alignWithMargins="0"/>
    </customSheetView>
    <customSheetView guid="{2D1C0343-8602-B54F-A57E-F5A867ED58F2}" fitToPage="1" view="pageBreakPreview" topLeftCell="A7">
      <selection activeCell="D18" sqref="D18"/>
      <pageMargins left="0.78740157480314965" right="0.39370078740157483" top="0.78740157480314965" bottom="0.78740157480314965" header="0.51181102362204722" footer="0.51181102362204722"/>
      <pageSetup paperSize="9" fitToWidth="0" orientation="landscape" cellComments="asDisplayed" horizontalDpi="300" verticalDpi="300" r:id="rId30"/>
      <headerFooter alignWithMargins="0"/>
    </customSheetView>
    <customSheetView guid="{938FE337-1D9D-3F4A-804B-BDD95C828A75}" fitToPage="1" view="pageBreakPreview" topLeftCell="A7">
      <selection activeCell="D18" sqref="D18"/>
      <pageMargins left="0.78740157480314965" right="0.39370078740157483" top="0.78740157480314965" bottom="0.78740157480314965" header="0.51181102362204722" footer="0.51181102362204722"/>
      <pageSetup paperSize="9" fitToWidth="0" orientation="landscape" cellComments="asDisplayed" horizontalDpi="300" verticalDpi="300" r:id="rId31"/>
      <headerFooter alignWithMargins="0"/>
    </customSheetView>
    <customSheetView guid="{95DD38D3-5F4A-574D-B2AE-3A0C3CFA9103}" fitToPage="1" view="pageBreakPreview" topLeftCell="A7">
      <selection activeCell="D18" sqref="D18"/>
      <pageMargins left="0.78740157480314965" right="0.39370078740157483" top="0.78740157480314965" bottom="0.78740157480314965" header="0.51181102362204722" footer="0.51181102362204722"/>
      <pageSetup paperSize="9" fitToWidth="0" orientation="landscape" cellComments="asDisplayed" horizontalDpi="300" verticalDpi="300" r:id="rId32"/>
      <headerFooter alignWithMargins="0"/>
    </customSheetView>
    <customSheetView guid="{12498608-D96F-BA43-B910-A260490D91ED}" fitToPage="1" view="pageBreakPreview" topLeftCell="A7">
      <selection activeCell="D18" sqref="D18"/>
      <pageMargins left="0.78740157480314965" right="0.39370078740157483" top="0.78740157480314965" bottom="0.78740157480314965" header="0.51181102362204722" footer="0.51181102362204722"/>
      <pageSetup paperSize="9" fitToWidth="0" orientation="landscape" cellComments="asDisplayed" horizontalDpi="300" verticalDpi="300" r:id="rId33"/>
      <headerFooter alignWithMargins="0"/>
    </customSheetView>
    <customSheetView guid="{288221DA-E461-3640-BCB6-AA8217898395}" fitToPage="1" view="pageBreakPreview" topLeftCell="A7">
      <selection activeCell="D18" sqref="D18"/>
      <pageMargins left="0.78740157480314965" right="0.39370078740157483" top="0.78740157480314965" bottom="0.78740157480314965" header="0.51181102362204722" footer="0.51181102362204722"/>
      <pageSetup paperSize="9" fitToWidth="0" orientation="landscape" cellComments="asDisplayed" horizontalDpi="300" verticalDpi="300" r:id="rId34"/>
      <headerFooter alignWithMargins="0"/>
    </customSheetView>
    <customSheetView guid="{D1685ABB-718A-CF4F-A312-08E85A5F4269}" fitToPage="1" view="pageBreakPreview" topLeftCell="A7">
      <selection activeCell="D18" sqref="D18"/>
      <pageMargins left="0.78740157480314965" right="0.39370078740157483" top="0.78740157480314965" bottom="0.78740157480314965" header="0.51181102362204722" footer="0.51181102362204722"/>
      <pageSetup paperSize="9" fitToWidth="0" orientation="landscape" cellComments="asDisplayed" horizontalDpi="300" verticalDpi="300" r:id="rId35"/>
      <headerFooter alignWithMargins="0"/>
    </customSheetView>
    <customSheetView guid="{257021EA-B7EA-3A40-A822-8BB94734030F}" fitToPage="1" view="pageBreakPreview" topLeftCell="A7">
      <selection activeCell="D18" sqref="D18"/>
      <pageMargins left="0.78740157480314965" right="0.39370078740157483" top="0.78740157480314965" bottom="0.78740157480314965" header="0.51181102362204722" footer="0.51181102362204722"/>
      <pageSetup paperSize="9" fitToWidth="0" orientation="landscape" cellComments="asDisplayed" horizontalDpi="300" verticalDpi="300" r:id="rId36"/>
      <headerFooter alignWithMargins="0"/>
    </customSheetView>
    <customSheetView guid="{F37DCB76-F5F4-0E4C-A170-F0CC306C23B7}" fitToPage="1" view="pageBreakPreview" topLeftCell="A7">
      <selection activeCell="D18" sqref="D18"/>
      <pageMargins left="0.78740157480314965" right="0.39370078740157483" top="0.78740157480314965" bottom="0.78740157480314965" header="0.51181102362204722" footer="0.51181102362204722"/>
      <pageSetup paperSize="9" fitToWidth="0" orientation="landscape" cellComments="asDisplayed" horizontalDpi="300" verticalDpi="300" r:id="rId37"/>
      <headerFooter alignWithMargins="0"/>
    </customSheetView>
    <customSheetView guid="{FE39DD97-388C-6C4F-B164-A0DF07EE2E06}" fitToPage="1" view="pageBreakPreview" topLeftCell="A10">
      <selection activeCell="D18" sqref="D18"/>
      <pageMargins left="0.78740157480314965" right="0.39370078740157483" top="0.78740157480314965" bottom="0.78740157480314965" header="0.51181102362204722" footer="0.51181102362204722"/>
      <pageSetup paperSize="9" fitToWidth="0" orientation="landscape" cellComments="asDisplayed" horizontalDpi="300" verticalDpi="300" r:id="rId38"/>
      <headerFooter alignWithMargins="0"/>
    </customSheetView>
    <customSheetView guid="{81A4239D-FC03-824F-9FC1-1718C6BC9AEE}" fitToPage="1" view="pageBreakPreview" topLeftCell="A10">
      <selection activeCell="D18" sqref="D18"/>
      <pageMargins left="0.78740157480314965" right="0.39370078740157483" top="0.78740157480314965" bottom="0.78740157480314965" header="0.51181102362204722" footer="0.51181102362204722"/>
      <pageSetup paperSize="9" fitToWidth="0" orientation="landscape" cellComments="asDisplayed" horizontalDpi="300" verticalDpi="300" r:id="rId39"/>
      <headerFooter alignWithMargins="0"/>
    </customSheetView>
  </customSheetViews>
  <mergeCells count="4">
    <mergeCell ref="E4:F4"/>
    <mergeCell ref="B4:B5"/>
    <mergeCell ref="C4:C5"/>
    <mergeCell ref="D4:D5"/>
  </mergeCells>
  <phoneticPr fontId="29"/>
  <pageMargins left="0.78740157480314965" right="0.39370078740157483" top="0.78740157480314965" bottom="0.78740157480314965" header="0.51181102362204722" footer="0.51181102362204722"/>
  <pageSetup paperSize="9" scale="98" fitToWidth="0" fitToHeight="1" orientation="landscape" usePrinterDefaults="1" cellComments="asDisplayed" horizontalDpi="300" verticalDpi="300" r:id="rId4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O19"/>
  <sheetViews>
    <sheetView view="pageBreakPreview" topLeftCell="A8" zoomScaleSheetLayoutView="100" workbookViewId="0">
      <selection activeCell="B17" sqref="B17"/>
    </sheetView>
  </sheetViews>
  <sheetFormatPr defaultRowHeight="16.2"/>
  <cols>
    <col min="1" max="1" width="3.375" style="3" customWidth="1"/>
    <col min="2" max="2" width="13.375" style="3" customWidth="1"/>
    <col min="3" max="3" width="10.625" style="3" customWidth="1"/>
    <col min="4" max="4" width="15.625" style="3" customWidth="1"/>
    <col min="5" max="5" width="10.625" style="3" customWidth="1"/>
    <col min="6" max="6" width="15.625" style="3" customWidth="1"/>
    <col min="7" max="7" width="10.625" style="3" customWidth="1"/>
    <col min="8" max="8" width="15.625" style="3" customWidth="1"/>
    <col min="9" max="14" width="10.625" style="3" customWidth="1"/>
    <col min="15" max="15" width="15.625" style="3" customWidth="1"/>
    <col min="16" max="256" width="9" style="3" customWidth="1"/>
    <col min="257" max="257" width="3.375" style="3" customWidth="1"/>
    <col min="258" max="260" width="13.375" style="3" customWidth="1"/>
    <col min="261" max="261" width="10.875" style="3" customWidth="1"/>
    <col min="262" max="262" width="15.875" style="3" customWidth="1"/>
    <col min="263" max="263" width="10.875" style="3" customWidth="1"/>
    <col min="264" max="264" width="15.875" style="3" customWidth="1"/>
    <col min="265" max="271" width="10.875" style="3" customWidth="1"/>
    <col min="272" max="512" width="9" style="3" customWidth="1"/>
    <col min="513" max="513" width="3.375" style="3" customWidth="1"/>
    <col min="514" max="516" width="13.375" style="3" customWidth="1"/>
    <col min="517" max="517" width="10.875" style="3" customWidth="1"/>
    <col min="518" max="518" width="15.875" style="3" customWidth="1"/>
    <col min="519" max="519" width="10.875" style="3" customWidth="1"/>
    <col min="520" max="520" width="15.875" style="3" customWidth="1"/>
    <col min="521" max="527" width="10.875" style="3" customWidth="1"/>
    <col min="528" max="768" width="9" style="3" customWidth="1"/>
    <col min="769" max="769" width="3.375" style="3" customWidth="1"/>
    <col min="770" max="772" width="13.375" style="3" customWidth="1"/>
    <col min="773" max="773" width="10.875" style="3" customWidth="1"/>
    <col min="774" max="774" width="15.875" style="3" customWidth="1"/>
    <col min="775" max="775" width="10.875" style="3" customWidth="1"/>
    <col min="776" max="776" width="15.875" style="3" customWidth="1"/>
    <col min="777" max="783" width="10.875" style="3" customWidth="1"/>
    <col min="784" max="1024" width="9" style="3" customWidth="1"/>
    <col min="1025" max="1025" width="3.375" style="3" customWidth="1"/>
    <col min="1026" max="1028" width="13.375" style="3" customWidth="1"/>
    <col min="1029" max="1029" width="10.875" style="3" customWidth="1"/>
    <col min="1030" max="1030" width="15.875" style="3" customWidth="1"/>
    <col min="1031" max="1031" width="10.875" style="3" customWidth="1"/>
    <col min="1032" max="1032" width="15.875" style="3" customWidth="1"/>
    <col min="1033" max="1039" width="10.875" style="3" customWidth="1"/>
    <col min="1040" max="1280" width="9" style="3" customWidth="1"/>
    <col min="1281" max="1281" width="3.375" style="3" customWidth="1"/>
    <col min="1282" max="1284" width="13.375" style="3" customWidth="1"/>
    <col min="1285" max="1285" width="10.875" style="3" customWidth="1"/>
    <col min="1286" max="1286" width="15.875" style="3" customWidth="1"/>
    <col min="1287" max="1287" width="10.875" style="3" customWidth="1"/>
    <col min="1288" max="1288" width="15.875" style="3" customWidth="1"/>
    <col min="1289" max="1295" width="10.875" style="3" customWidth="1"/>
    <col min="1296" max="1536" width="9" style="3" customWidth="1"/>
    <col min="1537" max="1537" width="3.375" style="3" customWidth="1"/>
    <col min="1538" max="1540" width="13.375" style="3" customWidth="1"/>
    <col min="1541" max="1541" width="10.875" style="3" customWidth="1"/>
    <col min="1542" max="1542" width="15.875" style="3" customWidth="1"/>
    <col min="1543" max="1543" width="10.875" style="3" customWidth="1"/>
    <col min="1544" max="1544" width="15.875" style="3" customWidth="1"/>
    <col min="1545" max="1551" width="10.875" style="3" customWidth="1"/>
    <col min="1552" max="1792" width="9" style="3" customWidth="1"/>
    <col min="1793" max="1793" width="3.375" style="3" customWidth="1"/>
    <col min="1794" max="1796" width="13.375" style="3" customWidth="1"/>
    <col min="1797" max="1797" width="10.875" style="3" customWidth="1"/>
    <col min="1798" max="1798" width="15.875" style="3" customWidth="1"/>
    <col min="1799" max="1799" width="10.875" style="3" customWidth="1"/>
    <col min="1800" max="1800" width="15.875" style="3" customWidth="1"/>
    <col min="1801" max="1807" width="10.875" style="3" customWidth="1"/>
    <col min="1808" max="2048" width="9" style="3" customWidth="1"/>
    <col min="2049" max="2049" width="3.375" style="3" customWidth="1"/>
    <col min="2050" max="2052" width="13.375" style="3" customWidth="1"/>
    <col min="2053" max="2053" width="10.875" style="3" customWidth="1"/>
    <col min="2054" max="2054" width="15.875" style="3" customWidth="1"/>
    <col min="2055" max="2055" width="10.875" style="3" customWidth="1"/>
    <col min="2056" max="2056" width="15.875" style="3" customWidth="1"/>
    <col min="2057" max="2063" width="10.875" style="3" customWidth="1"/>
    <col min="2064" max="2304" width="9" style="3" customWidth="1"/>
    <col min="2305" max="2305" width="3.375" style="3" customWidth="1"/>
    <col min="2306" max="2308" width="13.375" style="3" customWidth="1"/>
    <col min="2309" max="2309" width="10.875" style="3" customWidth="1"/>
    <col min="2310" max="2310" width="15.875" style="3" customWidth="1"/>
    <col min="2311" max="2311" width="10.875" style="3" customWidth="1"/>
    <col min="2312" max="2312" width="15.875" style="3" customWidth="1"/>
    <col min="2313" max="2319" width="10.875" style="3" customWidth="1"/>
    <col min="2320" max="2560" width="9" style="3" customWidth="1"/>
    <col min="2561" max="2561" width="3.375" style="3" customWidth="1"/>
    <col min="2562" max="2564" width="13.375" style="3" customWidth="1"/>
    <col min="2565" max="2565" width="10.875" style="3" customWidth="1"/>
    <col min="2566" max="2566" width="15.875" style="3" customWidth="1"/>
    <col min="2567" max="2567" width="10.875" style="3" customWidth="1"/>
    <col min="2568" max="2568" width="15.875" style="3" customWidth="1"/>
    <col min="2569" max="2575" width="10.875" style="3" customWidth="1"/>
    <col min="2576" max="2816" width="9" style="3" customWidth="1"/>
    <col min="2817" max="2817" width="3.375" style="3" customWidth="1"/>
    <col min="2818" max="2820" width="13.375" style="3" customWidth="1"/>
    <col min="2821" max="2821" width="10.875" style="3" customWidth="1"/>
    <col min="2822" max="2822" width="15.875" style="3" customWidth="1"/>
    <col min="2823" max="2823" width="10.875" style="3" customWidth="1"/>
    <col min="2824" max="2824" width="15.875" style="3" customWidth="1"/>
    <col min="2825" max="2831" width="10.875" style="3" customWidth="1"/>
    <col min="2832" max="3072" width="9" style="3" customWidth="1"/>
    <col min="3073" max="3073" width="3.375" style="3" customWidth="1"/>
    <col min="3074" max="3076" width="13.375" style="3" customWidth="1"/>
    <col min="3077" max="3077" width="10.875" style="3" customWidth="1"/>
    <col min="3078" max="3078" width="15.875" style="3" customWidth="1"/>
    <col min="3079" max="3079" width="10.875" style="3" customWidth="1"/>
    <col min="3080" max="3080" width="15.875" style="3" customWidth="1"/>
    <col min="3081" max="3087" width="10.875" style="3" customWidth="1"/>
    <col min="3088" max="3328" width="9" style="3" customWidth="1"/>
    <col min="3329" max="3329" width="3.375" style="3" customWidth="1"/>
    <col min="3330" max="3332" width="13.375" style="3" customWidth="1"/>
    <col min="3333" max="3333" width="10.875" style="3" customWidth="1"/>
    <col min="3334" max="3334" width="15.875" style="3" customWidth="1"/>
    <col min="3335" max="3335" width="10.875" style="3" customWidth="1"/>
    <col min="3336" max="3336" width="15.875" style="3" customWidth="1"/>
    <col min="3337" max="3343" width="10.875" style="3" customWidth="1"/>
    <col min="3344" max="3584" width="9" style="3" customWidth="1"/>
    <col min="3585" max="3585" width="3.375" style="3" customWidth="1"/>
    <col min="3586" max="3588" width="13.375" style="3" customWidth="1"/>
    <col min="3589" max="3589" width="10.875" style="3" customWidth="1"/>
    <col min="3590" max="3590" width="15.875" style="3" customWidth="1"/>
    <col min="3591" max="3591" width="10.875" style="3" customWidth="1"/>
    <col min="3592" max="3592" width="15.875" style="3" customWidth="1"/>
    <col min="3593" max="3599" width="10.875" style="3" customWidth="1"/>
    <col min="3600" max="3840" width="9" style="3" customWidth="1"/>
    <col min="3841" max="3841" width="3.375" style="3" customWidth="1"/>
    <col min="3842" max="3844" width="13.375" style="3" customWidth="1"/>
    <col min="3845" max="3845" width="10.875" style="3" customWidth="1"/>
    <col min="3846" max="3846" width="15.875" style="3" customWidth="1"/>
    <col min="3847" max="3847" width="10.875" style="3" customWidth="1"/>
    <col min="3848" max="3848" width="15.875" style="3" customWidth="1"/>
    <col min="3849" max="3855" width="10.875" style="3" customWidth="1"/>
    <col min="3856" max="4096" width="9" style="3" customWidth="1"/>
    <col min="4097" max="4097" width="3.375" style="3" customWidth="1"/>
    <col min="4098" max="4100" width="13.375" style="3" customWidth="1"/>
    <col min="4101" max="4101" width="10.875" style="3" customWidth="1"/>
    <col min="4102" max="4102" width="15.875" style="3" customWidth="1"/>
    <col min="4103" max="4103" width="10.875" style="3" customWidth="1"/>
    <col min="4104" max="4104" width="15.875" style="3" customWidth="1"/>
    <col min="4105" max="4111" width="10.875" style="3" customWidth="1"/>
    <col min="4112" max="4352" width="9" style="3" customWidth="1"/>
    <col min="4353" max="4353" width="3.375" style="3" customWidth="1"/>
    <col min="4354" max="4356" width="13.375" style="3" customWidth="1"/>
    <col min="4357" max="4357" width="10.875" style="3" customWidth="1"/>
    <col min="4358" max="4358" width="15.875" style="3" customWidth="1"/>
    <col min="4359" max="4359" width="10.875" style="3" customWidth="1"/>
    <col min="4360" max="4360" width="15.875" style="3" customWidth="1"/>
    <col min="4361" max="4367" width="10.875" style="3" customWidth="1"/>
    <col min="4368" max="4608" width="9" style="3" customWidth="1"/>
    <col min="4609" max="4609" width="3.375" style="3" customWidth="1"/>
    <col min="4610" max="4612" width="13.375" style="3" customWidth="1"/>
    <col min="4613" max="4613" width="10.875" style="3" customWidth="1"/>
    <col min="4614" max="4614" width="15.875" style="3" customWidth="1"/>
    <col min="4615" max="4615" width="10.875" style="3" customWidth="1"/>
    <col min="4616" max="4616" width="15.875" style="3" customWidth="1"/>
    <col min="4617" max="4623" width="10.875" style="3" customWidth="1"/>
    <col min="4624" max="4864" width="9" style="3" customWidth="1"/>
    <col min="4865" max="4865" width="3.375" style="3" customWidth="1"/>
    <col min="4866" max="4868" width="13.375" style="3" customWidth="1"/>
    <col min="4869" max="4869" width="10.875" style="3" customWidth="1"/>
    <col min="4870" max="4870" width="15.875" style="3" customWidth="1"/>
    <col min="4871" max="4871" width="10.875" style="3" customWidth="1"/>
    <col min="4872" max="4872" width="15.875" style="3" customWidth="1"/>
    <col min="4873" max="4879" width="10.875" style="3" customWidth="1"/>
    <col min="4880" max="5120" width="9" style="3" customWidth="1"/>
    <col min="5121" max="5121" width="3.375" style="3" customWidth="1"/>
    <col min="5122" max="5124" width="13.375" style="3" customWidth="1"/>
    <col min="5125" max="5125" width="10.875" style="3" customWidth="1"/>
    <col min="5126" max="5126" width="15.875" style="3" customWidth="1"/>
    <col min="5127" max="5127" width="10.875" style="3" customWidth="1"/>
    <col min="5128" max="5128" width="15.875" style="3" customWidth="1"/>
    <col min="5129" max="5135" width="10.875" style="3" customWidth="1"/>
    <col min="5136" max="5376" width="9" style="3" customWidth="1"/>
    <col min="5377" max="5377" width="3.375" style="3" customWidth="1"/>
    <col min="5378" max="5380" width="13.375" style="3" customWidth="1"/>
    <col min="5381" max="5381" width="10.875" style="3" customWidth="1"/>
    <col min="5382" max="5382" width="15.875" style="3" customWidth="1"/>
    <col min="5383" max="5383" width="10.875" style="3" customWidth="1"/>
    <col min="5384" max="5384" width="15.875" style="3" customWidth="1"/>
    <col min="5385" max="5391" width="10.875" style="3" customWidth="1"/>
    <col min="5392" max="5632" width="9" style="3" customWidth="1"/>
    <col min="5633" max="5633" width="3.375" style="3" customWidth="1"/>
    <col min="5634" max="5636" width="13.375" style="3" customWidth="1"/>
    <col min="5637" max="5637" width="10.875" style="3" customWidth="1"/>
    <col min="5638" max="5638" width="15.875" style="3" customWidth="1"/>
    <col min="5639" max="5639" width="10.875" style="3" customWidth="1"/>
    <col min="5640" max="5640" width="15.875" style="3" customWidth="1"/>
    <col min="5641" max="5647" width="10.875" style="3" customWidth="1"/>
    <col min="5648" max="5888" width="9" style="3" customWidth="1"/>
    <col min="5889" max="5889" width="3.375" style="3" customWidth="1"/>
    <col min="5890" max="5892" width="13.375" style="3" customWidth="1"/>
    <col min="5893" max="5893" width="10.875" style="3" customWidth="1"/>
    <col min="5894" max="5894" width="15.875" style="3" customWidth="1"/>
    <col min="5895" max="5895" width="10.875" style="3" customWidth="1"/>
    <col min="5896" max="5896" width="15.875" style="3" customWidth="1"/>
    <col min="5897" max="5903" width="10.875" style="3" customWidth="1"/>
    <col min="5904" max="6144" width="9" style="3" customWidth="1"/>
    <col min="6145" max="6145" width="3.375" style="3" customWidth="1"/>
    <col min="6146" max="6148" width="13.375" style="3" customWidth="1"/>
    <col min="6149" max="6149" width="10.875" style="3" customWidth="1"/>
    <col min="6150" max="6150" width="15.875" style="3" customWidth="1"/>
    <col min="6151" max="6151" width="10.875" style="3" customWidth="1"/>
    <col min="6152" max="6152" width="15.875" style="3" customWidth="1"/>
    <col min="6153" max="6159" width="10.875" style="3" customWidth="1"/>
    <col min="6160" max="6400" width="9" style="3" customWidth="1"/>
    <col min="6401" max="6401" width="3.375" style="3" customWidth="1"/>
    <col min="6402" max="6404" width="13.375" style="3" customWidth="1"/>
    <col min="6405" max="6405" width="10.875" style="3" customWidth="1"/>
    <col min="6406" max="6406" width="15.875" style="3" customWidth="1"/>
    <col min="6407" max="6407" width="10.875" style="3" customWidth="1"/>
    <col min="6408" max="6408" width="15.875" style="3" customWidth="1"/>
    <col min="6409" max="6415" width="10.875" style="3" customWidth="1"/>
    <col min="6416" max="6656" width="9" style="3" customWidth="1"/>
    <col min="6657" max="6657" width="3.375" style="3" customWidth="1"/>
    <col min="6658" max="6660" width="13.375" style="3" customWidth="1"/>
    <col min="6661" max="6661" width="10.875" style="3" customWidth="1"/>
    <col min="6662" max="6662" width="15.875" style="3" customWidth="1"/>
    <col min="6663" max="6663" width="10.875" style="3" customWidth="1"/>
    <col min="6664" max="6664" width="15.875" style="3" customWidth="1"/>
    <col min="6665" max="6671" width="10.875" style="3" customWidth="1"/>
    <col min="6672" max="6912" width="9" style="3" customWidth="1"/>
    <col min="6913" max="6913" width="3.375" style="3" customWidth="1"/>
    <col min="6914" max="6916" width="13.375" style="3" customWidth="1"/>
    <col min="6917" max="6917" width="10.875" style="3" customWidth="1"/>
    <col min="6918" max="6918" width="15.875" style="3" customWidth="1"/>
    <col min="6919" max="6919" width="10.875" style="3" customWidth="1"/>
    <col min="6920" max="6920" width="15.875" style="3" customWidth="1"/>
    <col min="6921" max="6927" width="10.875" style="3" customWidth="1"/>
    <col min="6928" max="7168" width="9" style="3" customWidth="1"/>
    <col min="7169" max="7169" width="3.375" style="3" customWidth="1"/>
    <col min="7170" max="7172" width="13.375" style="3" customWidth="1"/>
    <col min="7173" max="7173" width="10.875" style="3" customWidth="1"/>
    <col min="7174" max="7174" width="15.875" style="3" customWidth="1"/>
    <col min="7175" max="7175" width="10.875" style="3" customWidth="1"/>
    <col min="7176" max="7176" width="15.875" style="3" customWidth="1"/>
    <col min="7177" max="7183" width="10.875" style="3" customWidth="1"/>
    <col min="7184" max="7424" width="9" style="3" customWidth="1"/>
    <col min="7425" max="7425" width="3.375" style="3" customWidth="1"/>
    <col min="7426" max="7428" width="13.375" style="3" customWidth="1"/>
    <col min="7429" max="7429" width="10.875" style="3" customWidth="1"/>
    <col min="7430" max="7430" width="15.875" style="3" customWidth="1"/>
    <col min="7431" max="7431" width="10.875" style="3" customWidth="1"/>
    <col min="7432" max="7432" width="15.875" style="3" customWidth="1"/>
    <col min="7433" max="7439" width="10.875" style="3" customWidth="1"/>
    <col min="7440" max="7680" width="9" style="3" customWidth="1"/>
    <col min="7681" max="7681" width="3.375" style="3" customWidth="1"/>
    <col min="7682" max="7684" width="13.375" style="3" customWidth="1"/>
    <col min="7685" max="7685" width="10.875" style="3" customWidth="1"/>
    <col min="7686" max="7686" width="15.875" style="3" customWidth="1"/>
    <col min="7687" max="7687" width="10.875" style="3" customWidth="1"/>
    <col min="7688" max="7688" width="15.875" style="3" customWidth="1"/>
    <col min="7689" max="7695" width="10.875" style="3" customWidth="1"/>
    <col min="7696" max="7936" width="9" style="3" customWidth="1"/>
    <col min="7937" max="7937" width="3.375" style="3" customWidth="1"/>
    <col min="7938" max="7940" width="13.375" style="3" customWidth="1"/>
    <col min="7941" max="7941" width="10.875" style="3" customWidth="1"/>
    <col min="7942" max="7942" width="15.875" style="3" customWidth="1"/>
    <col min="7943" max="7943" width="10.875" style="3" customWidth="1"/>
    <col min="7944" max="7944" width="15.875" style="3" customWidth="1"/>
    <col min="7945" max="7951" width="10.875" style="3" customWidth="1"/>
    <col min="7952" max="8192" width="9" style="3" customWidth="1"/>
    <col min="8193" max="8193" width="3.375" style="3" customWidth="1"/>
    <col min="8194" max="8196" width="13.375" style="3" customWidth="1"/>
    <col min="8197" max="8197" width="10.875" style="3" customWidth="1"/>
    <col min="8198" max="8198" width="15.875" style="3" customWidth="1"/>
    <col min="8199" max="8199" width="10.875" style="3" customWidth="1"/>
    <col min="8200" max="8200" width="15.875" style="3" customWidth="1"/>
    <col min="8201" max="8207" width="10.875" style="3" customWidth="1"/>
    <col min="8208" max="8448" width="9" style="3" customWidth="1"/>
    <col min="8449" max="8449" width="3.375" style="3" customWidth="1"/>
    <col min="8450" max="8452" width="13.375" style="3" customWidth="1"/>
    <col min="8453" max="8453" width="10.875" style="3" customWidth="1"/>
    <col min="8454" max="8454" width="15.875" style="3" customWidth="1"/>
    <col min="8455" max="8455" width="10.875" style="3" customWidth="1"/>
    <col min="8456" max="8456" width="15.875" style="3" customWidth="1"/>
    <col min="8457" max="8463" width="10.875" style="3" customWidth="1"/>
    <col min="8464" max="8704" width="9" style="3" customWidth="1"/>
    <col min="8705" max="8705" width="3.375" style="3" customWidth="1"/>
    <col min="8706" max="8708" width="13.375" style="3" customWidth="1"/>
    <col min="8709" max="8709" width="10.875" style="3" customWidth="1"/>
    <col min="8710" max="8710" width="15.875" style="3" customWidth="1"/>
    <col min="8711" max="8711" width="10.875" style="3" customWidth="1"/>
    <col min="8712" max="8712" width="15.875" style="3" customWidth="1"/>
    <col min="8713" max="8719" width="10.875" style="3" customWidth="1"/>
    <col min="8720" max="8960" width="9" style="3" customWidth="1"/>
    <col min="8961" max="8961" width="3.375" style="3" customWidth="1"/>
    <col min="8962" max="8964" width="13.375" style="3" customWidth="1"/>
    <col min="8965" max="8965" width="10.875" style="3" customWidth="1"/>
    <col min="8966" max="8966" width="15.875" style="3" customWidth="1"/>
    <col min="8967" max="8967" width="10.875" style="3" customWidth="1"/>
    <col min="8968" max="8968" width="15.875" style="3" customWidth="1"/>
    <col min="8969" max="8975" width="10.875" style="3" customWidth="1"/>
    <col min="8976" max="9216" width="9" style="3" customWidth="1"/>
    <col min="9217" max="9217" width="3.375" style="3" customWidth="1"/>
    <col min="9218" max="9220" width="13.375" style="3" customWidth="1"/>
    <col min="9221" max="9221" width="10.875" style="3" customWidth="1"/>
    <col min="9222" max="9222" width="15.875" style="3" customWidth="1"/>
    <col min="9223" max="9223" width="10.875" style="3" customWidth="1"/>
    <col min="9224" max="9224" width="15.875" style="3" customWidth="1"/>
    <col min="9225" max="9231" width="10.875" style="3" customWidth="1"/>
    <col min="9232" max="9472" width="9" style="3" customWidth="1"/>
    <col min="9473" max="9473" width="3.375" style="3" customWidth="1"/>
    <col min="9474" max="9476" width="13.375" style="3" customWidth="1"/>
    <col min="9477" max="9477" width="10.875" style="3" customWidth="1"/>
    <col min="9478" max="9478" width="15.875" style="3" customWidth="1"/>
    <col min="9479" max="9479" width="10.875" style="3" customWidth="1"/>
    <col min="9480" max="9480" width="15.875" style="3" customWidth="1"/>
    <col min="9481" max="9487" width="10.875" style="3" customWidth="1"/>
    <col min="9488" max="9728" width="9" style="3" customWidth="1"/>
    <col min="9729" max="9729" width="3.375" style="3" customWidth="1"/>
    <col min="9730" max="9732" width="13.375" style="3" customWidth="1"/>
    <col min="9733" max="9733" width="10.875" style="3" customWidth="1"/>
    <col min="9734" max="9734" width="15.875" style="3" customWidth="1"/>
    <col min="9735" max="9735" width="10.875" style="3" customWidth="1"/>
    <col min="9736" max="9736" width="15.875" style="3" customWidth="1"/>
    <col min="9737" max="9743" width="10.875" style="3" customWidth="1"/>
    <col min="9744" max="9984" width="9" style="3" customWidth="1"/>
    <col min="9985" max="9985" width="3.375" style="3" customWidth="1"/>
    <col min="9986" max="9988" width="13.375" style="3" customWidth="1"/>
    <col min="9989" max="9989" width="10.875" style="3" customWidth="1"/>
    <col min="9990" max="9990" width="15.875" style="3" customWidth="1"/>
    <col min="9991" max="9991" width="10.875" style="3" customWidth="1"/>
    <col min="9992" max="9992" width="15.875" style="3" customWidth="1"/>
    <col min="9993" max="9999" width="10.875" style="3" customWidth="1"/>
    <col min="10000" max="10240" width="9" style="3" customWidth="1"/>
    <col min="10241" max="10241" width="3.375" style="3" customWidth="1"/>
    <col min="10242" max="10244" width="13.375" style="3" customWidth="1"/>
    <col min="10245" max="10245" width="10.875" style="3" customWidth="1"/>
    <col min="10246" max="10246" width="15.875" style="3" customWidth="1"/>
    <col min="10247" max="10247" width="10.875" style="3" customWidth="1"/>
    <col min="10248" max="10248" width="15.875" style="3" customWidth="1"/>
    <col min="10249" max="10255" width="10.875" style="3" customWidth="1"/>
    <col min="10256" max="10496" width="9" style="3" customWidth="1"/>
    <col min="10497" max="10497" width="3.375" style="3" customWidth="1"/>
    <col min="10498" max="10500" width="13.375" style="3" customWidth="1"/>
    <col min="10501" max="10501" width="10.875" style="3" customWidth="1"/>
    <col min="10502" max="10502" width="15.875" style="3" customWidth="1"/>
    <col min="10503" max="10503" width="10.875" style="3" customWidth="1"/>
    <col min="10504" max="10504" width="15.875" style="3" customWidth="1"/>
    <col min="10505" max="10511" width="10.875" style="3" customWidth="1"/>
    <col min="10512" max="10752" width="9" style="3" customWidth="1"/>
    <col min="10753" max="10753" width="3.375" style="3" customWidth="1"/>
    <col min="10754" max="10756" width="13.375" style="3" customWidth="1"/>
    <col min="10757" max="10757" width="10.875" style="3" customWidth="1"/>
    <col min="10758" max="10758" width="15.875" style="3" customWidth="1"/>
    <col min="10759" max="10759" width="10.875" style="3" customWidth="1"/>
    <col min="10760" max="10760" width="15.875" style="3" customWidth="1"/>
    <col min="10761" max="10767" width="10.875" style="3" customWidth="1"/>
    <col min="10768" max="11008" width="9" style="3" customWidth="1"/>
    <col min="11009" max="11009" width="3.375" style="3" customWidth="1"/>
    <col min="11010" max="11012" width="13.375" style="3" customWidth="1"/>
    <col min="11013" max="11013" width="10.875" style="3" customWidth="1"/>
    <col min="11014" max="11014" width="15.875" style="3" customWidth="1"/>
    <col min="11015" max="11015" width="10.875" style="3" customWidth="1"/>
    <col min="11016" max="11016" width="15.875" style="3" customWidth="1"/>
    <col min="11017" max="11023" width="10.875" style="3" customWidth="1"/>
    <col min="11024" max="11264" width="9" style="3" customWidth="1"/>
    <col min="11265" max="11265" width="3.375" style="3" customWidth="1"/>
    <col min="11266" max="11268" width="13.375" style="3" customWidth="1"/>
    <col min="11269" max="11269" width="10.875" style="3" customWidth="1"/>
    <col min="11270" max="11270" width="15.875" style="3" customWidth="1"/>
    <col min="11271" max="11271" width="10.875" style="3" customWidth="1"/>
    <col min="11272" max="11272" width="15.875" style="3" customWidth="1"/>
    <col min="11273" max="11279" width="10.875" style="3" customWidth="1"/>
    <col min="11280" max="11520" width="9" style="3" customWidth="1"/>
    <col min="11521" max="11521" width="3.375" style="3" customWidth="1"/>
    <col min="11522" max="11524" width="13.375" style="3" customWidth="1"/>
    <col min="11525" max="11525" width="10.875" style="3" customWidth="1"/>
    <col min="11526" max="11526" width="15.875" style="3" customWidth="1"/>
    <col min="11527" max="11527" width="10.875" style="3" customWidth="1"/>
    <col min="11528" max="11528" width="15.875" style="3" customWidth="1"/>
    <col min="11529" max="11535" width="10.875" style="3" customWidth="1"/>
    <col min="11536" max="11776" width="9" style="3" customWidth="1"/>
    <col min="11777" max="11777" width="3.375" style="3" customWidth="1"/>
    <col min="11778" max="11780" width="13.375" style="3" customWidth="1"/>
    <col min="11781" max="11781" width="10.875" style="3" customWidth="1"/>
    <col min="11782" max="11782" width="15.875" style="3" customWidth="1"/>
    <col min="11783" max="11783" width="10.875" style="3" customWidth="1"/>
    <col min="11784" max="11784" width="15.875" style="3" customWidth="1"/>
    <col min="11785" max="11791" width="10.875" style="3" customWidth="1"/>
    <col min="11792" max="12032" width="9" style="3" customWidth="1"/>
    <col min="12033" max="12033" width="3.375" style="3" customWidth="1"/>
    <col min="12034" max="12036" width="13.375" style="3" customWidth="1"/>
    <col min="12037" max="12037" width="10.875" style="3" customWidth="1"/>
    <col min="12038" max="12038" width="15.875" style="3" customWidth="1"/>
    <col min="12039" max="12039" width="10.875" style="3" customWidth="1"/>
    <col min="12040" max="12040" width="15.875" style="3" customWidth="1"/>
    <col min="12041" max="12047" width="10.875" style="3" customWidth="1"/>
    <col min="12048" max="12288" width="9" style="3" customWidth="1"/>
    <col min="12289" max="12289" width="3.375" style="3" customWidth="1"/>
    <col min="12290" max="12292" width="13.375" style="3" customWidth="1"/>
    <col min="12293" max="12293" width="10.875" style="3" customWidth="1"/>
    <col min="12294" max="12294" width="15.875" style="3" customWidth="1"/>
    <col min="12295" max="12295" width="10.875" style="3" customWidth="1"/>
    <col min="12296" max="12296" width="15.875" style="3" customWidth="1"/>
    <col min="12297" max="12303" width="10.875" style="3" customWidth="1"/>
    <col min="12304" max="12544" width="9" style="3" customWidth="1"/>
    <col min="12545" max="12545" width="3.375" style="3" customWidth="1"/>
    <col min="12546" max="12548" width="13.375" style="3" customWidth="1"/>
    <col min="12549" max="12549" width="10.875" style="3" customWidth="1"/>
    <col min="12550" max="12550" width="15.875" style="3" customWidth="1"/>
    <col min="12551" max="12551" width="10.875" style="3" customWidth="1"/>
    <col min="12552" max="12552" width="15.875" style="3" customWidth="1"/>
    <col min="12553" max="12559" width="10.875" style="3" customWidth="1"/>
    <col min="12560" max="12800" width="9" style="3" customWidth="1"/>
    <col min="12801" max="12801" width="3.375" style="3" customWidth="1"/>
    <col min="12802" max="12804" width="13.375" style="3" customWidth="1"/>
    <col min="12805" max="12805" width="10.875" style="3" customWidth="1"/>
    <col min="12806" max="12806" width="15.875" style="3" customWidth="1"/>
    <col min="12807" max="12807" width="10.875" style="3" customWidth="1"/>
    <col min="12808" max="12808" width="15.875" style="3" customWidth="1"/>
    <col min="12809" max="12815" width="10.875" style="3" customWidth="1"/>
    <col min="12816" max="13056" width="9" style="3" customWidth="1"/>
    <col min="13057" max="13057" width="3.375" style="3" customWidth="1"/>
    <col min="13058" max="13060" width="13.375" style="3" customWidth="1"/>
    <col min="13061" max="13061" width="10.875" style="3" customWidth="1"/>
    <col min="13062" max="13062" width="15.875" style="3" customWidth="1"/>
    <col min="13063" max="13063" width="10.875" style="3" customWidth="1"/>
    <col min="13064" max="13064" width="15.875" style="3" customWidth="1"/>
    <col min="13065" max="13071" width="10.875" style="3" customWidth="1"/>
    <col min="13072" max="13312" width="9" style="3" customWidth="1"/>
    <col min="13313" max="13313" width="3.375" style="3" customWidth="1"/>
    <col min="13314" max="13316" width="13.375" style="3" customWidth="1"/>
    <col min="13317" max="13317" width="10.875" style="3" customWidth="1"/>
    <col min="13318" max="13318" width="15.875" style="3" customWidth="1"/>
    <col min="13319" max="13319" width="10.875" style="3" customWidth="1"/>
    <col min="13320" max="13320" width="15.875" style="3" customWidth="1"/>
    <col min="13321" max="13327" width="10.875" style="3" customWidth="1"/>
    <col min="13328" max="13568" width="9" style="3" customWidth="1"/>
    <col min="13569" max="13569" width="3.375" style="3" customWidth="1"/>
    <col min="13570" max="13572" width="13.375" style="3" customWidth="1"/>
    <col min="13573" max="13573" width="10.875" style="3" customWidth="1"/>
    <col min="13574" max="13574" width="15.875" style="3" customWidth="1"/>
    <col min="13575" max="13575" width="10.875" style="3" customWidth="1"/>
    <col min="13576" max="13576" width="15.875" style="3" customWidth="1"/>
    <col min="13577" max="13583" width="10.875" style="3" customWidth="1"/>
    <col min="13584" max="13824" width="9" style="3" customWidth="1"/>
    <col min="13825" max="13825" width="3.375" style="3" customWidth="1"/>
    <col min="13826" max="13828" width="13.375" style="3" customWidth="1"/>
    <col min="13829" max="13829" width="10.875" style="3" customWidth="1"/>
    <col min="13830" max="13830" width="15.875" style="3" customWidth="1"/>
    <col min="13831" max="13831" width="10.875" style="3" customWidth="1"/>
    <col min="13832" max="13832" width="15.875" style="3" customWidth="1"/>
    <col min="13833" max="13839" width="10.875" style="3" customWidth="1"/>
    <col min="13840" max="14080" width="9" style="3" customWidth="1"/>
    <col min="14081" max="14081" width="3.375" style="3" customWidth="1"/>
    <col min="14082" max="14084" width="13.375" style="3" customWidth="1"/>
    <col min="14085" max="14085" width="10.875" style="3" customWidth="1"/>
    <col min="14086" max="14086" width="15.875" style="3" customWidth="1"/>
    <col min="14087" max="14087" width="10.875" style="3" customWidth="1"/>
    <col min="14088" max="14088" width="15.875" style="3" customWidth="1"/>
    <col min="14089" max="14095" width="10.875" style="3" customWidth="1"/>
    <col min="14096" max="14336" width="9" style="3" customWidth="1"/>
    <col min="14337" max="14337" width="3.375" style="3" customWidth="1"/>
    <col min="14338" max="14340" width="13.375" style="3" customWidth="1"/>
    <col min="14341" max="14341" width="10.875" style="3" customWidth="1"/>
    <col min="14342" max="14342" width="15.875" style="3" customWidth="1"/>
    <col min="14343" max="14343" width="10.875" style="3" customWidth="1"/>
    <col min="14344" max="14344" width="15.875" style="3" customWidth="1"/>
    <col min="14345" max="14351" width="10.875" style="3" customWidth="1"/>
    <col min="14352" max="14592" width="9" style="3" customWidth="1"/>
    <col min="14593" max="14593" width="3.375" style="3" customWidth="1"/>
    <col min="14594" max="14596" width="13.375" style="3" customWidth="1"/>
    <col min="14597" max="14597" width="10.875" style="3" customWidth="1"/>
    <col min="14598" max="14598" width="15.875" style="3" customWidth="1"/>
    <col min="14599" max="14599" width="10.875" style="3" customWidth="1"/>
    <col min="14600" max="14600" width="15.875" style="3" customWidth="1"/>
    <col min="14601" max="14607" width="10.875" style="3" customWidth="1"/>
    <col min="14608" max="14848" width="9" style="3" customWidth="1"/>
    <col min="14849" max="14849" width="3.375" style="3" customWidth="1"/>
    <col min="14850" max="14852" width="13.375" style="3" customWidth="1"/>
    <col min="14853" max="14853" width="10.875" style="3" customWidth="1"/>
    <col min="14854" max="14854" width="15.875" style="3" customWidth="1"/>
    <col min="14855" max="14855" width="10.875" style="3" customWidth="1"/>
    <col min="14856" max="14856" width="15.875" style="3" customWidth="1"/>
    <col min="14857" max="14863" width="10.875" style="3" customWidth="1"/>
    <col min="14864" max="15104" width="9" style="3" customWidth="1"/>
    <col min="15105" max="15105" width="3.375" style="3" customWidth="1"/>
    <col min="15106" max="15108" width="13.375" style="3" customWidth="1"/>
    <col min="15109" max="15109" width="10.875" style="3" customWidth="1"/>
    <col min="15110" max="15110" width="15.875" style="3" customWidth="1"/>
    <col min="15111" max="15111" width="10.875" style="3" customWidth="1"/>
    <col min="15112" max="15112" width="15.875" style="3" customWidth="1"/>
    <col min="15113" max="15119" width="10.875" style="3" customWidth="1"/>
    <col min="15120" max="15360" width="9" style="3" customWidth="1"/>
    <col min="15361" max="15361" width="3.375" style="3" customWidth="1"/>
    <col min="15362" max="15364" width="13.375" style="3" customWidth="1"/>
    <col min="15365" max="15365" width="10.875" style="3" customWidth="1"/>
    <col min="15366" max="15366" width="15.875" style="3" customWidth="1"/>
    <col min="15367" max="15367" width="10.875" style="3" customWidth="1"/>
    <col min="15368" max="15368" width="15.875" style="3" customWidth="1"/>
    <col min="15369" max="15375" width="10.875" style="3" customWidth="1"/>
    <col min="15376" max="15616" width="9" style="3" customWidth="1"/>
    <col min="15617" max="15617" width="3.375" style="3" customWidth="1"/>
    <col min="15618" max="15620" width="13.375" style="3" customWidth="1"/>
    <col min="15621" max="15621" width="10.875" style="3" customWidth="1"/>
    <col min="15622" max="15622" width="15.875" style="3" customWidth="1"/>
    <col min="15623" max="15623" width="10.875" style="3" customWidth="1"/>
    <col min="15624" max="15624" width="15.875" style="3" customWidth="1"/>
    <col min="15625" max="15631" width="10.875" style="3" customWidth="1"/>
    <col min="15632" max="15872" width="9" style="3" customWidth="1"/>
    <col min="15873" max="15873" width="3.375" style="3" customWidth="1"/>
    <col min="15874" max="15876" width="13.375" style="3" customWidth="1"/>
    <col min="15877" max="15877" width="10.875" style="3" customWidth="1"/>
    <col min="15878" max="15878" width="15.875" style="3" customWidth="1"/>
    <col min="15879" max="15879" width="10.875" style="3" customWidth="1"/>
    <col min="15880" max="15880" width="15.875" style="3" customWidth="1"/>
    <col min="15881" max="15887" width="10.875" style="3" customWidth="1"/>
    <col min="15888" max="16128" width="9" style="3" customWidth="1"/>
    <col min="16129" max="16129" width="3.375" style="3" customWidth="1"/>
    <col min="16130" max="16132" width="13.375" style="3" customWidth="1"/>
    <col min="16133" max="16133" width="10.875" style="3" customWidth="1"/>
    <col min="16134" max="16134" width="15.875" style="3" customWidth="1"/>
    <col min="16135" max="16135" width="10.875" style="3" customWidth="1"/>
    <col min="16136" max="16136" width="15.875" style="3" customWidth="1"/>
    <col min="16137" max="16143" width="10.875" style="3" customWidth="1"/>
    <col min="16144" max="16384" width="9" style="3" customWidth="1"/>
  </cols>
  <sheetData>
    <row r="1" spans="1:15" ht="24.95" customHeight="1">
      <c r="A1" s="31" t="s">
        <v>253</v>
      </c>
      <c r="C1" s="14"/>
      <c r="D1" s="14"/>
    </row>
    <row r="2" spans="1:15" s="22" customFormat="1" ht="13.2">
      <c r="B2" s="71"/>
      <c r="C2" s="71"/>
      <c r="D2" s="71"/>
      <c r="E2" s="71"/>
      <c r="F2" s="71"/>
      <c r="G2" s="71"/>
      <c r="H2" s="71"/>
      <c r="I2" s="71"/>
      <c r="J2" s="71"/>
      <c r="K2" s="71"/>
      <c r="L2" s="71"/>
      <c r="M2" s="71"/>
      <c r="N2" s="71"/>
      <c r="O2" s="71"/>
    </row>
    <row r="3" spans="1:15" s="4" customFormat="1" ht="20.100000000000001" customHeight="1">
      <c r="A3" s="4"/>
      <c r="B3" s="63" t="s">
        <v>201</v>
      </c>
      <c r="C3" s="39" t="s">
        <v>95</v>
      </c>
      <c r="D3" s="8"/>
      <c r="E3" s="39" t="s">
        <v>111</v>
      </c>
      <c r="F3" s="8"/>
      <c r="G3" s="8"/>
      <c r="H3" s="8"/>
      <c r="I3" s="8"/>
      <c r="J3" s="39" t="s">
        <v>113</v>
      </c>
      <c r="K3" s="8"/>
      <c r="L3" s="39" t="s">
        <v>200</v>
      </c>
      <c r="M3" s="8"/>
      <c r="N3" s="39" t="s">
        <v>198</v>
      </c>
      <c r="O3" s="8"/>
    </row>
    <row r="4" spans="1:15" s="4" customFormat="1" ht="20.100000000000001" customHeight="1">
      <c r="A4" s="4"/>
      <c r="B4" s="32"/>
      <c r="C4" s="39" t="s">
        <v>159</v>
      </c>
      <c r="D4" s="40" t="s">
        <v>141</v>
      </c>
      <c r="E4" s="39" t="s">
        <v>197</v>
      </c>
      <c r="F4" s="8"/>
      <c r="G4" s="72" t="s">
        <v>196</v>
      </c>
      <c r="H4" s="73"/>
      <c r="I4" s="40" t="s">
        <v>76</v>
      </c>
      <c r="J4" s="39" t="s">
        <v>159</v>
      </c>
      <c r="K4" s="40" t="s">
        <v>141</v>
      </c>
      <c r="L4" s="39" t="s">
        <v>159</v>
      </c>
      <c r="M4" s="40" t="s">
        <v>141</v>
      </c>
      <c r="N4" s="39" t="s">
        <v>159</v>
      </c>
      <c r="O4" s="40" t="s">
        <v>141</v>
      </c>
    </row>
    <row r="5" spans="1:15" s="4" customFormat="1" ht="26.4">
      <c r="A5" s="4"/>
      <c r="B5" s="32"/>
      <c r="C5" s="8"/>
      <c r="D5" s="8"/>
      <c r="E5" s="39" t="s">
        <v>159</v>
      </c>
      <c r="F5" s="40" t="s">
        <v>141</v>
      </c>
      <c r="G5" s="39" t="s">
        <v>159</v>
      </c>
      <c r="H5" s="40" t="s">
        <v>141</v>
      </c>
      <c r="I5" s="8"/>
      <c r="J5" s="8"/>
      <c r="K5" s="8"/>
      <c r="L5" s="8"/>
      <c r="M5" s="8"/>
      <c r="N5" s="8"/>
      <c r="O5" s="8"/>
    </row>
    <row r="6" spans="1:15" s="4" customFormat="1" ht="30" customHeight="1">
      <c r="A6" s="4"/>
      <c r="B6" s="39" t="s">
        <v>188</v>
      </c>
      <c r="C6" s="41">
        <v>406940</v>
      </c>
      <c r="D6" s="41">
        <v>6912553</v>
      </c>
      <c r="E6" s="41">
        <v>379637</v>
      </c>
      <c r="F6" s="41">
        <v>5980708</v>
      </c>
      <c r="G6" s="41">
        <v>15209</v>
      </c>
      <c r="H6" s="41">
        <v>97073</v>
      </c>
      <c r="I6" s="41">
        <v>15311</v>
      </c>
      <c r="J6" s="41">
        <v>122</v>
      </c>
      <c r="K6" s="41">
        <v>51060</v>
      </c>
      <c r="L6" s="41">
        <v>109</v>
      </c>
      <c r="M6" s="41">
        <v>4360</v>
      </c>
      <c r="N6" s="41">
        <v>11863</v>
      </c>
      <c r="O6" s="41">
        <v>764060</v>
      </c>
    </row>
    <row r="7" spans="1:15" s="4" customFormat="1" ht="30" customHeight="1">
      <c r="A7" s="4"/>
      <c r="B7" s="39" t="s">
        <v>186</v>
      </c>
      <c r="C7" s="41">
        <v>411114</v>
      </c>
      <c r="D7" s="41">
        <v>6794500</v>
      </c>
      <c r="E7" s="41">
        <v>381538</v>
      </c>
      <c r="F7" s="41">
        <v>5861965</v>
      </c>
      <c r="G7" s="41">
        <v>16312</v>
      </c>
      <c r="H7" s="41">
        <v>104296</v>
      </c>
      <c r="I7" s="41">
        <v>12114</v>
      </c>
      <c r="J7" s="41">
        <v>137</v>
      </c>
      <c r="K7" s="41">
        <v>57360</v>
      </c>
      <c r="L7" s="41">
        <v>114</v>
      </c>
      <c r="M7" s="41">
        <v>4560</v>
      </c>
      <c r="N7" s="41">
        <v>13013</v>
      </c>
      <c r="O7" s="41">
        <v>754205</v>
      </c>
    </row>
    <row r="8" spans="1:15" s="4" customFormat="1" ht="30" customHeight="1">
      <c r="A8" s="4"/>
      <c r="B8" s="39" t="s">
        <v>35</v>
      </c>
      <c r="C8" s="41">
        <v>409624</v>
      </c>
      <c r="D8" s="41">
        <v>6861101</v>
      </c>
      <c r="E8" s="41">
        <v>379943</v>
      </c>
      <c r="F8" s="41">
        <v>5913590</v>
      </c>
      <c r="G8" s="41">
        <v>15225</v>
      </c>
      <c r="H8" s="41">
        <v>94094</v>
      </c>
      <c r="I8" s="41">
        <v>13091</v>
      </c>
      <c r="J8" s="41">
        <v>104</v>
      </c>
      <c r="K8" s="41">
        <v>43600</v>
      </c>
      <c r="L8" s="41">
        <v>98</v>
      </c>
      <c r="M8" s="41">
        <v>3920</v>
      </c>
      <c r="N8" s="41">
        <v>14254</v>
      </c>
      <c r="O8" s="41">
        <v>792806</v>
      </c>
    </row>
    <row r="9" spans="1:15" s="4" customFormat="1" ht="30" customHeight="1">
      <c r="A9" s="4"/>
      <c r="B9" s="39" t="s">
        <v>155</v>
      </c>
      <c r="C9" s="41">
        <v>409268</v>
      </c>
      <c r="D9" s="41">
        <v>6806533</v>
      </c>
      <c r="E9" s="41">
        <v>378283</v>
      </c>
      <c r="F9" s="41">
        <v>5839750</v>
      </c>
      <c r="G9" s="41">
        <v>14003</v>
      </c>
      <c r="H9" s="41">
        <v>83793</v>
      </c>
      <c r="I9" s="41">
        <v>12502</v>
      </c>
      <c r="J9" s="41">
        <v>103</v>
      </c>
      <c r="K9" s="41">
        <v>43132</v>
      </c>
      <c r="L9" s="41">
        <v>130</v>
      </c>
      <c r="M9" s="41">
        <v>5200</v>
      </c>
      <c r="N9" s="41">
        <v>16749</v>
      </c>
      <c r="O9" s="41">
        <v>822154</v>
      </c>
    </row>
    <row r="10" spans="1:15" s="4" customFormat="1" ht="30" customHeight="1">
      <c r="A10" s="4"/>
      <c r="B10" s="39" t="s">
        <v>185</v>
      </c>
      <c r="C10" s="41">
        <v>400396</v>
      </c>
      <c r="D10" s="41">
        <v>6508540</v>
      </c>
      <c r="E10" s="41">
        <v>368636</v>
      </c>
      <c r="F10" s="41">
        <v>5610765</v>
      </c>
      <c r="G10" s="41">
        <v>13163</v>
      </c>
      <c r="H10" s="41">
        <v>79293</v>
      </c>
      <c r="I10" s="41">
        <v>12427</v>
      </c>
      <c r="J10" s="41">
        <v>98</v>
      </c>
      <c r="K10" s="41">
        <v>41080</v>
      </c>
      <c r="L10" s="41">
        <v>112</v>
      </c>
      <c r="M10" s="41">
        <v>4480</v>
      </c>
      <c r="N10" s="41">
        <v>18387</v>
      </c>
      <c r="O10" s="41">
        <v>760495</v>
      </c>
    </row>
    <row r="11" spans="1:15" s="4" customFormat="1" ht="30" customHeight="1">
      <c r="A11" s="4"/>
      <c r="B11" s="39" t="s">
        <v>182</v>
      </c>
      <c r="C11" s="41">
        <f>E11+G11+J11+L11+N11</f>
        <v>397405</v>
      </c>
      <c r="D11" s="41">
        <f>F11+H11+I11+K11+M11+O11</f>
        <v>6574767</v>
      </c>
      <c r="E11" s="41">
        <f>362274+2484</f>
        <v>364758</v>
      </c>
      <c r="F11" s="41">
        <f>ROUND((5600257322+49697593)/1000,0)</f>
        <v>5649955</v>
      </c>
      <c r="G11" s="41">
        <f>11968+71</f>
        <v>12039</v>
      </c>
      <c r="H11" s="41">
        <f>ROUND((73394798+463233)/1000,0)</f>
        <v>73858</v>
      </c>
      <c r="I11" s="41">
        <f>ROUND(8120274/1000,0)</f>
        <v>8120</v>
      </c>
      <c r="J11" s="41">
        <v>100</v>
      </c>
      <c r="K11" s="41">
        <f>ROUND(41920000/1000,0)</f>
        <v>41920</v>
      </c>
      <c r="L11" s="41">
        <f>95</f>
        <v>95</v>
      </c>
      <c r="M11" s="41">
        <f>ROUND(3020000/1000,0)</f>
        <v>3020</v>
      </c>
      <c r="N11" s="41">
        <f>20272+141</f>
        <v>20413</v>
      </c>
      <c r="O11" s="41">
        <f>ROUND((787948643+9945362)/1000,0)</f>
        <v>797894</v>
      </c>
    </row>
    <row r="12" spans="1:15" s="4" customFormat="1" ht="30" customHeight="1">
      <c r="A12" s="4"/>
      <c r="B12" s="39" t="s">
        <v>181</v>
      </c>
      <c r="C12" s="41">
        <f>+E12+G12+J12++L12+N12</f>
        <v>396708</v>
      </c>
      <c r="D12" s="41">
        <f>+F12+H12+K12++M12+O12</f>
        <v>6524075</v>
      </c>
      <c r="E12" s="41">
        <f>363277+444</f>
        <v>363721</v>
      </c>
      <c r="F12" s="41">
        <f>+ROUNDUP((5627515353+11182609)/1000,0)</f>
        <v>5638698</v>
      </c>
      <c r="G12" s="41">
        <f>11139+31</f>
        <v>11170</v>
      </c>
      <c r="H12" s="41">
        <f>+ROUNDUP((73987686+153768)/1000,0)</f>
        <v>74142</v>
      </c>
      <c r="I12" s="41">
        <v>14423</v>
      </c>
      <c r="J12" s="41">
        <v>64</v>
      </c>
      <c r="K12" s="41">
        <v>26832</v>
      </c>
      <c r="L12" s="41">
        <v>111</v>
      </c>
      <c r="M12" s="41">
        <v>3330</v>
      </c>
      <c r="N12" s="41">
        <f>21578+12+51+1</f>
        <v>21642</v>
      </c>
      <c r="O12" s="41">
        <f>+ROUNDUP((777835311+346953+2887089+3509)/1000,0)</f>
        <v>781073</v>
      </c>
    </row>
    <row r="13" spans="1:15" s="4" customFormat="1" ht="30" customHeight="1">
      <c r="A13" s="4"/>
      <c r="B13" s="39" t="s">
        <v>327</v>
      </c>
      <c r="C13" s="41">
        <v>362294</v>
      </c>
      <c r="D13" s="41">
        <v>6447740</v>
      </c>
      <c r="E13" s="41">
        <v>331923</v>
      </c>
      <c r="F13" s="41">
        <v>5543631</v>
      </c>
      <c r="G13" s="41">
        <v>9653</v>
      </c>
      <c r="H13" s="41">
        <v>58959</v>
      </c>
      <c r="I13" s="41">
        <v>13101</v>
      </c>
      <c r="J13" s="41">
        <v>72</v>
      </c>
      <c r="K13" s="41">
        <v>30176</v>
      </c>
      <c r="L13" s="41">
        <v>94</v>
      </c>
      <c r="M13" s="41">
        <v>2820</v>
      </c>
      <c r="N13" s="41">
        <v>20552</v>
      </c>
      <c r="O13" s="41">
        <v>799053</v>
      </c>
    </row>
    <row r="14" spans="1:15" s="4" customFormat="1" ht="30" customHeight="1">
      <c r="A14" s="4"/>
      <c r="B14" s="39" t="s">
        <v>57</v>
      </c>
      <c r="C14" s="41">
        <v>378612</v>
      </c>
      <c r="D14" s="41">
        <v>6802617</v>
      </c>
      <c r="E14" s="41">
        <v>350494</v>
      </c>
      <c r="F14" s="41">
        <v>5879464</v>
      </c>
      <c r="G14" s="41">
        <v>10059</v>
      </c>
      <c r="H14" s="41">
        <v>63328</v>
      </c>
      <c r="I14" s="41">
        <v>13572</v>
      </c>
      <c r="J14" s="41">
        <v>74</v>
      </c>
      <c r="K14" s="41">
        <v>31064</v>
      </c>
      <c r="L14" s="41">
        <v>130</v>
      </c>
      <c r="M14" s="41">
        <v>3900</v>
      </c>
      <c r="N14" s="41">
        <v>17855</v>
      </c>
      <c r="O14" s="41">
        <v>824861</v>
      </c>
    </row>
    <row r="15" spans="1:15" s="4" customFormat="1" ht="30" customHeight="1">
      <c r="A15" s="4"/>
      <c r="B15" s="39" t="s">
        <v>335</v>
      </c>
      <c r="C15" s="41">
        <f t="shared" ref="C15:D17" si="0">+E15+G15+J15+L15+N15</f>
        <v>391175</v>
      </c>
      <c r="D15" s="41">
        <f t="shared" si="0"/>
        <v>6798410</v>
      </c>
      <c r="E15" s="41">
        <v>357469</v>
      </c>
      <c r="F15" s="41">
        <v>5869000</v>
      </c>
      <c r="G15" s="41">
        <v>10400</v>
      </c>
      <c r="H15" s="41">
        <v>63848</v>
      </c>
      <c r="I15" s="41">
        <v>13729</v>
      </c>
      <c r="J15" s="41">
        <v>57</v>
      </c>
      <c r="K15" s="41">
        <v>23880</v>
      </c>
      <c r="L15" s="41">
        <v>118</v>
      </c>
      <c r="M15" s="41">
        <v>3512</v>
      </c>
      <c r="N15" s="41">
        <v>23131</v>
      </c>
      <c r="O15" s="41">
        <v>838170</v>
      </c>
    </row>
    <row r="16" spans="1:15" s="4" customFormat="1" ht="30" customHeight="1">
      <c r="A16" s="4"/>
      <c r="B16" s="39" t="s">
        <v>165</v>
      </c>
      <c r="C16" s="41">
        <f t="shared" si="0"/>
        <v>391101</v>
      </c>
      <c r="D16" s="41">
        <f t="shared" si="0"/>
        <v>6718676</v>
      </c>
      <c r="E16" s="41">
        <v>356208</v>
      </c>
      <c r="F16" s="41">
        <v>5778689</v>
      </c>
      <c r="G16" s="41">
        <v>10278</v>
      </c>
      <c r="H16" s="41">
        <v>60127</v>
      </c>
      <c r="I16" s="41">
        <v>14242</v>
      </c>
      <c r="J16" s="41">
        <v>61</v>
      </c>
      <c r="K16" s="41">
        <v>29776</v>
      </c>
      <c r="L16" s="41">
        <v>127</v>
      </c>
      <c r="M16" s="41">
        <v>3810</v>
      </c>
      <c r="N16" s="41">
        <v>24427</v>
      </c>
      <c r="O16" s="41">
        <v>846274</v>
      </c>
    </row>
    <row r="17" spans="1:15" s="4" customFormat="1" ht="30" customHeight="1">
      <c r="A17" s="4"/>
      <c r="B17" s="39" t="s">
        <v>347</v>
      </c>
      <c r="C17" s="41">
        <f t="shared" si="0"/>
        <v>382648</v>
      </c>
      <c r="D17" s="41">
        <f t="shared" si="0"/>
        <v>6648575</v>
      </c>
      <c r="E17" s="41">
        <v>345887</v>
      </c>
      <c r="F17" s="41">
        <v>5697156</v>
      </c>
      <c r="G17" s="41">
        <v>9571</v>
      </c>
      <c r="H17" s="41">
        <v>59377</v>
      </c>
      <c r="I17" s="41">
        <v>13959</v>
      </c>
      <c r="J17" s="41">
        <v>53</v>
      </c>
      <c r="K17" s="41">
        <v>26452</v>
      </c>
      <c r="L17" s="41">
        <v>88</v>
      </c>
      <c r="M17" s="41">
        <v>2640</v>
      </c>
      <c r="N17" s="41">
        <v>27049</v>
      </c>
      <c r="O17" s="41">
        <v>862950</v>
      </c>
    </row>
    <row r="18" spans="1:15" s="4" customFormat="1" ht="15" customHeight="1">
      <c r="A18" s="4"/>
      <c r="B18" s="65"/>
      <c r="C18" s="66"/>
      <c r="D18" s="66"/>
      <c r="E18" s="66"/>
      <c r="F18" s="66"/>
      <c r="G18" s="66"/>
      <c r="H18" s="66"/>
      <c r="I18" s="66"/>
      <c r="J18" s="66"/>
      <c r="K18" s="66"/>
      <c r="L18" s="66"/>
      <c r="M18" s="66"/>
      <c r="N18" s="66"/>
      <c r="O18" s="4"/>
    </row>
    <row r="19" spans="1:15" s="4" customFormat="1" ht="15" customHeight="1">
      <c r="A19" s="4"/>
      <c r="B19" s="68" t="s">
        <v>195</v>
      </c>
      <c r="C19" s="4"/>
      <c r="D19" s="4"/>
      <c r="E19" s="4"/>
      <c r="F19" s="4"/>
      <c r="G19" s="4"/>
      <c r="H19" s="4"/>
      <c r="I19" s="4"/>
      <c r="J19" s="4"/>
      <c r="K19" s="4"/>
      <c r="L19" s="4"/>
      <c r="M19" s="4"/>
      <c r="N19" s="4"/>
      <c r="O19" s="4"/>
    </row>
    <row r="20" spans="1:15" ht="15" customHeight="1"/>
  </sheetData>
  <customSheetViews>
    <customSheetView guid="{A5EB8AB4-CC80-C84C-8B39-14C6B33257B7}" fitToPage="1" view="pageBreakPreview" topLeftCell="A4">
      <selection activeCell="D15" sqref="D15"/>
      <pageMargins left="0.23622047244094491" right="0.23622047244094491" top="0.74803149606299213" bottom="0.74803149606299213" header="0.31496062992125984" footer="0.31496062992125984"/>
      <pageSetup paperSize="9" orientation="landscape" cellComments="asDisplayed" r:id="rId1"/>
      <headerFooter alignWithMargins="0"/>
    </customSheetView>
    <customSheetView guid="{E537E2BF-54E7-AF4D-9A48-B68363196703}" fitToPage="1" view="pageBreakPreview" topLeftCell="A4">
      <selection activeCell="D15" sqref="D15"/>
      <pageMargins left="0.23622047244094491" right="0.23622047244094491" top="0.74803149606299213" bottom="0.74803149606299213" header="0.31496062992125984" footer="0.31496062992125984"/>
      <pageSetup paperSize="9" orientation="landscape" cellComments="asDisplayed" r:id="rId2"/>
      <headerFooter alignWithMargins="0"/>
    </customSheetView>
    <customSheetView guid="{5176ADCB-C40E-8740-8D62-B82BE93AE2C6}" fitToPage="1" view="pageBreakPreview" topLeftCell="A4">
      <selection activeCell="D15" sqref="D15"/>
      <pageMargins left="0.23622047244094491" right="0.23622047244094491" top="0.74803149606299213" bottom="0.74803149606299213" header="0.31496062992125984" footer="0.31496062992125984"/>
      <pageSetup paperSize="9" orientation="landscape" cellComments="asDisplayed" r:id="rId3"/>
      <headerFooter alignWithMargins="0"/>
    </customSheetView>
    <customSheetView guid="{A158B920-AC25-424B-9959-14AC4A1CF9B5}" fitToPage="1" view="pageBreakPreview" topLeftCell="A4">
      <selection activeCell="D15" sqref="D15"/>
      <pageMargins left="0.23622047244094491" right="0.23622047244094491" top="0.74803149606299213" bottom="0.74803149606299213" header="0.31496062992125984" footer="0.31496062992125984"/>
      <pageSetup paperSize="9" orientation="landscape" cellComments="asDisplayed" r:id="rId4"/>
      <headerFooter alignWithMargins="0"/>
    </customSheetView>
    <customSheetView guid="{4BE84941-5C45-A84E-88CE-6305226712FF}" fitToPage="1" view="pageBreakPreview" topLeftCell="A4">
      <selection activeCell="D15" sqref="D15"/>
      <pageMargins left="0.23622047244094491" right="0.23622047244094491" top="0.74803149606299213" bottom="0.74803149606299213" header="0.31496062992125984" footer="0.31496062992125984"/>
      <pageSetup paperSize="9" orientation="landscape" cellComments="asDisplayed" r:id="rId5"/>
      <headerFooter alignWithMargins="0"/>
    </customSheetView>
    <customSheetView guid="{4996860D-290A-3A41-87F4-08FFB3697A1E}" showPageBreaks="1" fitToPage="1" view="pageBreakPreview" topLeftCell="A4">
      <selection activeCell="D15" sqref="D15"/>
      <pageMargins left="0.23622047244094491" right="0.23622047244094491" top="0.74803149606299213" bottom="0.74803149606299213" header="0.31496062992125984" footer="0.31496062992125984"/>
      <pageSetup paperSize="9" orientation="landscape" cellComments="asDisplayed" r:id="rId6"/>
      <headerFooter alignWithMargins="0"/>
    </customSheetView>
    <customSheetView guid="{195A10FC-8BA6-8348-BB06-0EE2D4EBE68F}" fitToPage="1" view="pageBreakPreview" topLeftCell="A4">
      <selection activeCell="D15" sqref="D15"/>
      <pageMargins left="0.23622047244094491" right="0.23622047244094491" top="0.74803149606299213" bottom="0.74803149606299213" header="0.31496062992125984" footer="0.31496062992125984"/>
      <pageSetup paperSize="9" orientation="landscape" cellComments="asDisplayed" r:id="rId7"/>
      <headerFooter alignWithMargins="0"/>
    </customSheetView>
    <customSheetView guid="{33BBD285-785B-C24D-B50A-4C98AC895287}" showPageBreaks="1" fitToPage="1" view="pageBreakPreview" topLeftCell="A4">
      <selection activeCell="D15" sqref="D15"/>
      <pageMargins left="0.23622047244094491" right="0.23622047244094491" top="0.74803149606299213" bottom="0.74803149606299213" header="0.31496062992125984" footer="0.31496062992125984"/>
      <pageSetup paperSize="9" orientation="landscape" cellComments="asDisplayed" r:id="rId8"/>
      <headerFooter alignWithMargins="0"/>
    </customSheetView>
    <customSheetView guid="{692EB781-55BD-954F-BFCF-8FB37DE8AEFA}" fitToPage="1" view="pageBreakPreview" topLeftCell="A8">
      <selection activeCell="K15" sqref="K15"/>
      <pageMargins left="0.23622047244094491" right="0.23622047244094491" top="0.74803149606299213" bottom="0.74803149606299213" header="0.31496062992125984" footer="0.31496062992125984"/>
      <pageSetup paperSize="9" orientation="landscape" cellComments="asDisplayed" r:id="rId9"/>
      <headerFooter alignWithMargins="0"/>
    </customSheetView>
    <customSheetView guid="{B757FC03-6083-3442-BB1D-780F7D0FC782}" fitToPage="1" view="pageBreakPreview" topLeftCell="A8">
      <selection activeCell="K15" sqref="K15"/>
      <pageMargins left="0.23622047244094491" right="0.23622047244094491" top="0.74803149606299213" bottom="0.74803149606299213" header="0.31496062992125984" footer="0.31496062992125984"/>
      <pageSetup paperSize="9" orientation="landscape" cellComments="asDisplayed" r:id="rId10"/>
      <headerFooter alignWithMargins="0"/>
    </customSheetView>
    <customSheetView guid="{FE2DFBF2-B424-5B4D-9BA1-C706581D34E7}" fitToPage="1" view="pageBreakPreview" topLeftCell="A4">
      <selection activeCell="D15" sqref="D15"/>
      <pageMargins left="0.23622047244094491" right="0.23622047244094491" top="0.74803149606299213" bottom="0.74803149606299213" header="0.31496062992125984" footer="0.31496062992125984"/>
      <pageSetup paperSize="9" orientation="landscape" cellComments="asDisplayed" r:id="rId11"/>
      <headerFooter alignWithMargins="0"/>
    </customSheetView>
    <customSheetView guid="{B13CC535-C729-354C-9E06-85A6743B2336}" fitToPage="1" view="pageBreakPreview" topLeftCell="A4">
      <selection activeCell="D15" sqref="D15"/>
      <pageMargins left="0.23622047244094491" right="0.23622047244094491" top="0.74803149606299213" bottom="0.74803149606299213" header="0.31496062992125984" footer="0.31496062992125984"/>
      <pageSetup paperSize="9" orientation="landscape" cellComments="asDisplayed" r:id="rId12"/>
      <headerFooter alignWithMargins="0"/>
    </customSheetView>
    <customSheetView guid="{CABF87AC-595D-E643-8BF0-9EB9AA0D768A}" showPageBreaks="1" fitToPage="1" view="pageBreakPreview">
      <selection activeCell="E16" sqref="E16:O16"/>
      <pageMargins left="0.23622047244094491" right="0.23622047244094491" top="0.74803149606299213" bottom="0.74803149606299213" header="0.31496062992125984" footer="0.31496062992125984"/>
      <pageSetup paperSize="9" orientation="landscape" cellComments="asDisplayed" r:id="rId13"/>
      <headerFooter alignWithMargins="0"/>
    </customSheetView>
    <customSheetView guid="{243EC010-C615-5A40-A970-628BEF2BE6DA}" fitToPage="1" view="pageBreakPreview">
      <selection activeCell="E16" sqref="E16:O16"/>
      <pageMargins left="0.23622047244094491" right="0.23622047244094491" top="0.74803149606299213" bottom="0.74803149606299213" header="0.31496062992125984" footer="0.31496062992125984"/>
      <pageSetup paperSize="9" orientation="landscape" cellComments="asDisplayed" r:id="rId14"/>
      <headerFooter alignWithMargins="0"/>
    </customSheetView>
    <customSheetView guid="{CAB07F43-7E89-7745-9891-2E17B06210E6}" fitToPage="1" view="pageBreakPreview">
      <selection activeCell="E16" sqref="E16:O16"/>
      <pageMargins left="0.23622047244094491" right="0.23622047244094491" top="0.74803149606299213" bottom="0.74803149606299213" header="0.31496062992125984" footer="0.31496062992125984"/>
      <pageSetup paperSize="9" orientation="landscape" cellComments="asDisplayed" r:id="rId15"/>
      <headerFooter alignWithMargins="0"/>
    </customSheetView>
    <customSheetView guid="{97B3E7CA-F0B3-3143-B2E4-7F6A2ED5C48C}" fitToPage="1" view="pageBreakPreview">
      <selection activeCell="E16" sqref="E16:O16"/>
      <pageMargins left="0.23622047244094491" right="0.23622047244094491" top="0.74803149606299213" bottom="0.74803149606299213" header="0.31496062992125984" footer="0.31496062992125984"/>
      <pageSetup paperSize="9" orientation="landscape" cellComments="asDisplayed" r:id="rId16"/>
      <headerFooter alignWithMargins="0"/>
    </customSheetView>
    <customSheetView guid="{DE9E460F-C89E-5645-AA7E-CE9C4C2CFC12}" showPageBreaks="1" fitToPage="1" view="pageBreakPreview">
      <selection activeCell="D15" sqref="D15"/>
      <pageMargins left="0.23622047244094491" right="0.23622047244094491" top="0.74803149606299213" bottom="0.74803149606299213" header="0.31496062992125984" footer="0.31496062992125984"/>
      <pageSetup paperSize="9" orientation="landscape" cellComments="asDisplayed" r:id="rId17"/>
      <headerFooter alignWithMargins="0"/>
    </customSheetView>
    <customSheetView guid="{C77EF332-7D80-1044-85D5-819F18ECD7B4}" fitToPage="1" view="pageBreakPreview">
      <selection activeCell="D15" sqref="D15"/>
      <pageMargins left="0.23622047244094491" right="0.23622047244094491" top="0.74803149606299213" bottom="0.74803149606299213" header="0.31496062992125984" footer="0.31496062992125984"/>
      <pageSetup paperSize="9" orientation="landscape" cellComments="asDisplayed" r:id="rId18"/>
      <headerFooter alignWithMargins="0"/>
    </customSheetView>
    <customSheetView guid="{6CECD241-1D6C-7646-92A8-757A358CF712}" showPageBreaks="1" fitToPage="1" view="pageBreakPreview">
      <selection activeCell="D15" sqref="D15"/>
      <pageMargins left="0.23622047244094491" right="0.23622047244094491" top="0.74803149606299213" bottom="0.74803149606299213" header="0.31496062992125984" footer="0.31496062992125984"/>
      <pageSetup paperSize="9" orientation="landscape" cellComments="asDisplayed" r:id="rId19"/>
      <headerFooter alignWithMargins="0"/>
    </customSheetView>
    <customSheetView guid="{2F70F053-3AC9-1B4A-91C9-6FBA078D9D33}" fitToPage="1" view="pageBreakPreview">
      <selection activeCell="D15" sqref="D15"/>
      <pageMargins left="0.23622047244094491" right="0.23622047244094491" top="0.74803149606299213" bottom="0.74803149606299213" header="0.31496062992125984" footer="0.31496062992125984"/>
      <pageSetup paperSize="9" orientation="landscape" cellComments="asDisplayed" r:id="rId20"/>
      <headerFooter alignWithMargins="0"/>
    </customSheetView>
    <customSheetView guid="{C4ABE724-0C48-564B-B46B-A8D4415A7CA3}" showPageBreaks="1" fitToPage="1" view="pageBreakPreview" topLeftCell="A8">
      <selection activeCell="K15" sqref="K15"/>
      <pageMargins left="0.23622047244094491" right="0.23622047244094491" top="0.74803149606299213" bottom="0.74803149606299213" header="0.31496062992125984" footer="0.31496062992125984"/>
      <pageSetup paperSize="9" orientation="landscape" cellComments="asDisplayed" r:id="rId21"/>
      <headerFooter alignWithMargins="0"/>
    </customSheetView>
    <customSheetView guid="{921C762F-6DA3-EC47-BFAE-A316B3663034}" fitToPage="1" view="pageBreakPreview" topLeftCell="A8">
      <selection activeCell="K15" sqref="K15"/>
      <pageMargins left="0.23622047244094491" right="0.23622047244094491" top="0.74803149606299213" bottom="0.74803149606299213" header="0.31496062992125984" footer="0.31496062992125984"/>
      <pageSetup paperSize="9" orientation="landscape" cellComments="asDisplayed" r:id="rId22"/>
      <headerFooter alignWithMargins="0"/>
    </customSheetView>
    <customSheetView guid="{13BDB573-1580-9347-9292-9BDFB1BEC180}" showPageBreaks="1" fitToPage="1" view="pageBreakPreview" topLeftCell="A4">
      <selection activeCell="D15" sqref="D15"/>
      <pageMargins left="0.23622047244094491" right="0.23622047244094491" top="0.74803149606299213" bottom="0.74803149606299213" header="0.31496062992125984" footer="0.31496062992125984"/>
      <pageSetup paperSize="9" orientation="landscape" cellComments="asDisplayed" r:id="rId23"/>
      <headerFooter alignWithMargins="0"/>
    </customSheetView>
    <customSheetView guid="{9D5A8730-9745-6543-AF40-A975993FFB3C}" showPageBreaks="1" fitToPage="1" view="pageBreakPreview" topLeftCell="A8">
      <selection activeCell="F11" sqref="F11"/>
      <pageMargins left="0.23622047244094491" right="0.23622047244094491" top="0.74803149606299213" bottom="0.74803149606299213" header="0.31496062992125984" footer="0.31496062992125984"/>
      <pageSetup paperSize="9" orientation="landscape" cellComments="asDisplayed" r:id="rId24"/>
      <headerFooter alignWithMargins="0"/>
    </customSheetView>
    <customSheetView guid="{09F96152-7CAD-C243-A97A-98F3B0FC4A33}" fitToPage="1" view="pageBreakPreview" topLeftCell="A8">
      <selection activeCell="O17" sqref="B17:O17"/>
      <pageMargins left="0.23622047244094491" right="0.23622047244094491" top="0.74803149606299213" bottom="0.74803149606299213" header="0.31496062992125984" footer="0.31496062992125984"/>
      <pageSetup paperSize="9" orientation="landscape" cellComments="asDisplayed" r:id="rId25"/>
      <headerFooter alignWithMargins="0"/>
    </customSheetView>
    <customSheetView guid="{096AC98C-6736-1040-B9D6-CB39671AF91F}" fitToPage="1" view="pageBreakPreview" topLeftCell="A8">
      <selection activeCell="O17" sqref="B17:O17"/>
      <pageMargins left="0.23622047244094491" right="0.23622047244094491" top="0.74803149606299213" bottom="0.74803149606299213" header="0.31496062992125984" footer="0.31496062992125984"/>
      <pageSetup paperSize="9" orientation="landscape" cellComments="asDisplayed" r:id="rId26"/>
      <headerFooter alignWithMargins="0"/>
    </customSheetView>
    <customSheetView guid="{D0407C2C-ED8D-724D-8034-98AE8F8B3295}" fitToPage="1" view="pageBreakPreview" topLeftCell="H4">
      <selection activeCell="M17" sqref="M17"/>
      <pageMargins left="0.23622047244094491" right="0.23622047244094491" top="0.74803149606299213" bottom="0.74803149606299213" header="0.31496062992125984" footer="0.31496062992125984"/>
      <pageSetup paperSize="9" orientation="landscape" cellComments="asDisplayed" r:id="rId27"/>
      <headerFooter alignWithMargins="0"/>
    </customSheetView>
    <customSheetView guid="{E17413F9-D262-044C-8BA4-F44960AB96D1}" fitToPage="1" view="pageBreakPreview">
      <pane xSplit="0" ySplit="5" topLeftCell="A14" activePane="bottomRight" state="frozen"/>
      <selection activeCell="H14" sqref="H14"/>
      <pageMargins left="0.23622047244094491" right="0.23622047244094491" top="0.74803149606299213" bottom="0.74803149606299213" header="0.31496062992125984" footer="0.31496062992125984"/>
      <pageSetup paperSize="9" orientation="landscape" cellComments="asDisplayed" r:id="rId28"/>
      <headerFooter alignWithMargins="0"/>
    </customSheetView>
    <customSheetView guid="{EDE1CF83-3546-8346-99C8-7E8DEBB3247D}" fitToPage="1" view="pageBreakPreview" topLeftCell="A5">
      <selection activeCell="C18" sqref="C18"/>
      <pageMargins left="0.23622047244094491" right="0.23622047244094491" top="0.74803149606299213" bottom="0.74803149606299213" header="0.31496062992125984" footer="0.31496062992125984"/>
      <pageSetup paperSize="9" orientation="landscape" cellComments="asDisplayed" r:id="rId29"/>
      <headerFooter alignWithMargins="0"/>
    </customSheetView>
    <customSheetView guid="{2D1C0343-8602-B54F-A57E-F5A867ED58F2}" fitToPage="1" view="pageBreakPreview" topLeftCell="A5">
      <selection activeCell="C18" sqref="C18"/>
      <pageMargins left="0.23622047244094491" right="0.23622047244094491" top="0.74803149606299213" bottom="0.74803149606299213" header="0.31496062992125984" footer="0.31496062992125984"/>
      <pageSetup paperSize="9" orientation="landscape" cellComments="asDisplayed" r:id="rId30"/>
      <headerFooter alignWithMargins="0"/>
    </customSheetView>
    <customSheetView guid="{938FE337-1D9D-3F4A-804B-BDD95C828A75}" fitToPage="1" view="pageBreakPreview" topLeftCell="A5">
      <selection activeCell="I18" sqref="I18"/>
      <pageMargins left="0.23622047244094491" right="0.23622047244094491" top="0.74803149606299213" bottom="0.74803149606299213" header="0.31496062992125984" footer="0.31496062992125984"/>
      <pageSetup paperSize="9" orientation="landscape" cellComments="asDisplayed" r:id="rId31"/>
      <headerFooter alignWithMargins="0"/>
    </customSheetView>
    <customSheetView guid="{95DD38D3-5F4A-574D-B2AE-3A0C3CFA9103}" fitToPage="1" view="pageBreakPreview" topLeftCell="A5">
      <selection activeCell="O17" sqref="O17"/>
      <pageMargins left="0.23622047244094491" right="0.23622047244094491" top="0.74803149606299213" bottom="0.74803149606299213" header="0.31496062992125984" footer="0.31496062992125984"/>
      <pageSetup paperSize="9" orientation="landscape" cellComments="asDisplayed" r:id="rId32"/>
      <headerFooter alignWithMargins="0"/>
    </customSheetView>
    <customSheetView guid="{12498608-D96F-BA43-B910-A260490D91ED}" fitToPage="1" view="pageBreakPreview" topLeftCell="A5">
      <selection activeCell="O17" sqref="O17"/>
      <pageMargins left="0.23622047244094491" right="0.23622047244094491" top="0.74803149606299213" bottom="0.74803149606299213" header="0.31496062992125984" footer="0.31496062992125984"/>
      <pageSetup paperSize="9" orientation="landscape" cellComments="asDisplayed" r:id="rId33"/>
      <headerFooter alignWithMargins="0"/>
    </customSheetView>
    <customSheetView guid="{288221DA-E461-3640-BCB6-AA8217898395}" fitToPage="1" view="pageBreakPreview" topLeftCell="A5">
      <selection activeCell="O17" sqref="O17"/>
      <pageMargins left="0.23622047244094491" right="0.23622047244094491" top="0.74803149606299213" bottom="0.74803149606299213" header="0.31496062992125984" footer="0.31496062992125984"/>
      <pageSetup paperSize="9" orientation="landscape" cellComments="asDisplayed" r:id="rId34"/>
      <headerFooter alignWithMargins="0"/>
    </customSheetView>
    <customSheetView guid="{D1685ABB-718A-CF4F-A312-08E85A5F4269}" fitToPage="1" view="pageBreakPreview" topLeftCell="A5">
      <selection activeCell="O17" sqref="O17"/>
      <pageMargins left="0.23622047244094491" right="0.23622047244094491" top="0.74803149606299213" bottom="0.74803149606299213" header="0.31496062992125984" footer="0.31496062992125984"/>
      <pageSetup paperSize="9" orientation="landscape" cellComments="asDisplayed" r:id="rId35"/>
      <headerFooter alignWithMargins="0"/>
    </customSheetView>
    <customSheetView guid="{257021EA-B7EA-3A40-A822-8BB94734030F}" fitToPage="1" view="pageBreakPreview" topLeftCell="A5">
      <selection activeCell="O17" sqref="O17"/>
      <pageMargins left="0.23622047244094491" right="0.23622047244094491" top="0.74803149606299213" bottom="0.74803149606299213" header="0.31496062992125984" footer="0.31496062992125984"/>
      <pageSetup paperSize="9" orientation="landscape" cellComments="asDisplayed" r:id="rId36"/>
      <headerFooter alignWithMargins="0"/>
    </customSheetView>
    <customSheetView guid="{F37DCB76-F5F4-0E4C-A170-F0CC306C23B7}" fitToPage="1" view="pageBreakPreview" topLeftCell="A5">
      <selection activeCell="O17" sqref="O17"/>
      <pageMargins left="0.23622047244094491" right="0.23622047244094491" top="0.74803149606299213" bottom="0.74803149606299213" header="0.31496062992125984" footer="0.31496062992125984"/>
      <pageSetup paperSize="9" orientation="landscape" cellComments="asDisplayed" r:id="rId37"/>
      <headerFooter alignWithMargins="0"/>
    </customSheetView>
    <customSheetView guid="{FE39DD97-388C-6C4F-B164-A0DF07EE2E06}" fitToPage="1" view="pageBreakPreview" topLeftCell="A5">
      <selection activeCell="O17" sqref="O17"/>
      <pageMargins left="0.23622047244094491" right="0.23622047244094491" top="0.74803149606299213" bottom="0.74803149606299213" header="0.31496062992125984" footer="0.31496062992125984"/>
      <pageSetup paperSize="9" orientation="landscape" cellComments="asDisplayed" r:id="rId38"/>
      <headerFooter alignWithMargins="0"/>
    </customSheetView>
    <customSheetView guid="{81A4239D-FC03-824F-9FC1-1718C6BC9AEE}" fitToPage="1" view="pageBreakPreview" topLeftCell="A5">
      <selection activeCell="O17" sqref="O17"/>
      <pageMargins left="0.23622047244094491" right="0.23622047244094491" top="0.74803149606299213" bottom="0.74803149606299213" header="0.31496062992125984" footer="0.31496062992125984"/>
      <pageSetup paperSize="9" orientation="landscape" cellComments="asDisplayed" r:id="rId39"/>
      <headerFooter alignWithMargins="0"/>
    </customSheetView>
  </customSheetViews>
  <mergeCells count="16">
    <mergeCell ref="C3:D3"/>
    <mergeCell ref="E3:I3"/>
    <mergeCell ref="J3:K3"/>
    <mergeCell ref="L3:M3"/>
    <mergeCell ref="N3:O3"/>
    <mergeCell ref="E4:F4"/>
    <mergeCell ref="B3:B5"/>
    <mergeCell ref="C4:C5"/>
    <mergeCell ref="D4:D5"/>
    <mergeCell ref="I4:I5"/>
    <mergeCell ref="J4:J5"/>
    <mergeCell ref="K4:K5"/>
    <mergeCell ref="L4:L5"/>
    <mergeCell ref="M4:M5"/>
    <mergeCell ref="N4:N5"/>
    <mergeCell ref="O4:O5"/>
  </mergeCells>
  <phoneticPr fontId="29"/>
  <pageMargins left="0.23622047244094491" right="0.23622047244094491" top="0.74803149606299213" bottom="0.74803149606299213" header="0.31496062992125984" footer="0.31496062992125984"/>
  <pageSetup paperSize="9" scale="83" fitToWidth="1" fitToHeight="1" orientation="landscape" usePrinterDefaults="1" cellComments="asDisplayed" r:id="rId40"/>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A1:R21"/>
  <sheetViews>
    <sheetView view="pageBreakPreview" topLeftCell="A7" zoomScaleSheetLayoutView="100" workbookViewId="0">
      <selection activeCell="B16" sqref="B16"/>
    </sheetView>
  </sheetViews>
  <sheetFormatPr defaultRowHeight="16.2"/>
  <cols>
    <col min="1" max="1" width="3.375" style="14" customWidth="1"/>
    <col min="2" max="2" width="13.375" style="14" customWidth="1"/>
    <col min="3" max="3" width="9.5" style="74" bestFit="1" customWidth="1"/>
    <col min="4" max="4" width="16.125" style="74" bestFit="1" customWidth="1"/>
    <col min="5" max="5" width="10.75" style="75" bestFit="1" customWidth="1"/>
    <col min="6" max="6" width="9.6640625" style="14" bestFit="1" customWidth="1"/>
    <col min="7" max="7" width="8.5" style="14" bestFit="1" customWidth="1"/>
    <col min="8" max="8" width="15.75" style="14" bestFit="1" customWidth="1"/>
    <col min="9" max="9" width="8.6640625" style="14" bestFit="1" customWidth="1"/>
    <col min="10" max="10" width="9.6640625" style="14" bestFit="1" customWidth="1"/>
    <col min="11" max="11" width="11.5" style="14" bestFit="1" customWidth="1"/>
    <col min="12" max="12" width="15.75" style="14" bestFit="1" customWidth="1"/>
    <col min="13" max="13" width="10.5" style="14" bestFit="1" customWidth="1"/>
    <col min="14" max="15" width="9.5" style="14" bestFit="1" customWidth="1"/>
    <col min="16" max="16" width="13.625" style="14" bestFit="1" customWidth="1"/>
    <col min="17" max="17" width="8.625" style="14" bestFit="1" customWidth="1"/>
    <col min="18" max="18" width="12.75" style="14" bestFit="1" customWidth="1"/>
    <col min="19" max="256" width="9" style="14" customWidth="1"/>
    <col min="257" max="257" width="3.375" style="14" customWidth="1"/>
    <col min="258" max="258" width="13.375" style="14" customWidth="1"/>
    <col min="259" max="259" width="9.5" style="14" bestFit="1" customWidth="1"/>
    <col min="260" max="260" width="15.75" style="14" bestFit="1" customWidth="1"/>
    <col min="261" max="261" width="10.5" style="14" bestFit="1" customWidth="1"/>
    <col min="262" max="262" width="9.5" style="14" bestFit="1" customWidth="1"/>
    <col min="263" max="263" width="8.5" style="14" bestFit="1" customWidth="1"/>
    <col min="264" max="264" width="15.75" style="14" bestFit="1" customWidth="1"/>
    <col min="265" max="265" width="7.5" style="14" bestFit="1" customWidth="1"/>
    <col min="266" max="266" width="9.5" style="14" bestFit="1" customWidth="1"/>
    <col min="267" max="267" width="11.5" style="14" bestFit="1" customWidth="1"/>
    <col min="268" max="268" width="15.75" style="14" bestFit="1" customWidth="1"/>
    <col min="269" max="269" width="10.5" style="14" bestFit="1" customWidth="1"/>
    <col min="270" max="270" width="9.5" style="14" bestFit="1" customWidth="1"/>
    <col min="271" max="271" width="8.5" style="14" bestFit="1" customWidth="1"/>
    <col min="272" max="272" width="13.625" style="14" bestFit="1" customWidth="1"/>
    <col min="273" max="273" width="8.5" style="14" bestFit="1" customWidth="1"/>
    <col min="274" max="274" width="9.5" style="14" bestFit="1" customWidth="1"/>
    <col min="275" max="512" width="9" style="14" customWidth="1"/>
    <col min="513" max="513" width="3.375" style="14" customWidth="1"/>
    <col min="514" max="514" width="13.375" style="14" customWidth="1"/>
    <col min="515" max="515" width="9.5" style="14" bestFit="1" customWidth="1"/>
    <col min="516" max="516" width="15.75" style="14" bestFit="1" customWidth="1"/>
    <col min="517" max="517" width="10.5" style="14" bestFit="1" customWidth="1"/>
    <col min="518" max="518" width="9.5" style="14" bestFit="1" customWidth="1"/>
    <col min="519" max="519" width="8.5" style="14" bestFit="1" customWidth="1"/>
    <col min="520" max="520" width="15.75" style="14" bestFit="1" customWidth="1"/>
    <col min="521" max="521" width="7.5" style="14" bestFit="1" customWidth="1"/>
    <col min="522" max="522" width="9.5" style="14" bestFit="1" customWidth="1"/>
    <col min="523" max="523" width="11.5" style="14" bestFit="1" customWidth="1"/>
    <col min="524" max="524" width="15.75" style="14" bestFit="1" customWidth="1"/>
    <col min="525" max="525" width="10.5" style="14" bestFit="1" customWidth="1"/>
    <col min="526" max="526" width="9.5" style="14" bestFit="1" customWidth="1"/>
    <col min="527" max="527" width="8.5" style="14" bestFit="1" customWidth="1"/>
    <col min="528" max="528" width="13.625" style="14" bestFit="1" customWidth="1"/>
    <col min="529" max="529" width="8.5" style="14" bestFit="1" customWidth="1"/>
    <col min="530" max="530" width="9.5" style="14" bestFit="1" customWidth="1"/>
    <col min="531" max="768" width="9" style="14" customWidth="1"/>
    <col min="769" max="769" width="3.375" style="14" customWidth="1"/>
    <col min="770" max="770" width="13.375" style="14" customWidth="1"/>
    <col min="771" max="771" width="9.5" style="14" bestFit="1" customWidth="1"/>
    <col min="772" max="772" width="15.75" style="14" bestFit="1" customWidth="1"/>
    <col min="773" max="773" width="10.5" style="14" bestFit="1" customWidth="1"/>
    <col min="774" max="774" width="9.5" style="14" bestFit="1" customWidth="1"/>
    <col min="775" max="775" width="8.5" style="14" bestFit="1" customWidth="1"/>
    <col min="776" max="776" width="15.75" style="14" bestFit="1" customWidth="1"/>
    <col min="777" max="777" width="7.5" style="14" bestFit="1" customWidth="1"/>
    <col min="778" max="778" width="9.5" style="14" bestFit="1" customWidth="1"/>
    <col min="779" max="779" width="11.5" style="14" bestFit="1" customWidth="1"/>
    <col min="780" max="780" width="15.75" style="14" bestFit="1" customWidth="1"/>
    <col min="781" max="781" width="10.5" style="14" bestFit="1" customWidth="1"/>
    <col min="782" max="782" width="9.5" style="14" bestFit="1" customWidth="1"/>
    <col min="783" max="783" width="8.5" style="14" bestFit="1" customWidth="1"/>
    <col min="784" max="784" width="13.625" style="14" bestFit="1" customWidth="1"/>
    <col min="785" max="785" width="8.5" style="14" bestFit="1" customWidth="1"/>
    <col min="786" max="786" width="9.5" style="14" bestFit="1" customWidth="1"/>
    <col min="787" max="1024" width="9" style="14" customWidth="1"/>
    <col min="1025" max="1025" width="3.375" style="14" customWidth="1"/>
    <col min="1026" max="1026" width="13.375" style="14" customWidth="1"/>
    <col min="1027" max="1027" width="9.5" style="14" bestFit="1" customWidth="1"/>
    <col min="1028" max="1028" width="15.75" style="14" bestFit="1" customWidth="1"/>
    <col min="1029" max="1029" width="10.5" style="14" bestFit="1" customWidth="1"/>
    <col min="1030" max="1030" width="9.5" style="14" bestFit="1" customWidth="1"/>
    <col min="1031" max="1031" width="8.5" style="14" bestFit="1" customWidth="1"/>
    <col min="1032" max="1032" width="15.75" style="14" bestFit="1" customWidth="1"/>
    <col min="1033" max="1033" width="7.5" style="14" bestFit="1" customWidth="1"/>
    <col min="1034" max="1034" width="9.5" style="14" bestFit="1" customWidth="1"/>
    <col min="1035" max="1035" width="11.5" style="14" bestFit="1" customWidth="1"/>
    <col min="1036" max="1036" width="15.75" style="14" bestFit="1" customWidth="1"/>
    <col min="1037" max="1037" width="10.5" style="14" bestFit="1" customWidth="1"/>
    <col min="1038" max="1038" width="9.5" style="14" bestFit="1" customWidth="1"/>
    <col min="1039" max="1039" width="8.5" style="14" bestFit="1" customWidth="1"/>
    <col min="1040" max="1040" width="13.625" style="14" bestFit="1" customWidth="1"/>
    <col min="1041" max="1041" width="8.5" style="14" bestFit="1" customWidth="1"/>
    <col min="1042" max="1042" width="9.5" style="14" bestFit="1" customWidth="1"/>
    <col min="1043" max="1280" width="9" style="14" customWidth="1"/>
    <col min="1281" max="1281" width="3.375" style="14" customWidth="1"/>
    <col min="1282" max="1282" width="13.375" style="14" customWidth="1"/>
    <col min="1283" max="1283" width="9.5" style="14" bestFit="1" customWidth="1"/>
    <col min="1284" max="1284" width="15.75" style="14" bestFit="1" customWidth="1"/>
    <col min="1285" max="1285" width="10.5" style="14" bestFit="1" customWidth="1"/>
    <col min="1286" max="1286" width="9.5" style="14" bestFit="1" customWidth="1"/>
    <col min="1287" max="1287" width="8.5" style="14" bestFit="1" customWidth="1"/>
    <col min="1288" max="1288" width="15.75" style="14" bestFit="1" customWidth="1"/>
    <col min="1289" max="1289" width="7.5" style="14" bestFit="1" customWidth="1"/>
    <col min="1290" max="1290" width="9.5" style="14" bestFit="1" customWidth="1"/>
    <col min="1291" max="1291" width="11.5" style="14" bestFit="1" customWidth="1"/>
    <col min="1292" max="1292" width="15.75" style="14" bestFit="1" customWidth="1"/>
    <col min="1293" max="1293" width="10.5" style="14" bestFit="1" customWidth="1"/>
    <col min="1294" max="1294" width="9.5" style="14" bestFit="1" customWidth="1"/>
    <col min="1295" max="1295" width="8.5" style="14" bestFit="1" customWidth="1"/>
    <col min="1296" max="1296" width="13.625" style="14" bestFit="1" customWidth="1"/>
    <col min="1297" max="1297" width="8.5" style="14" bestFit="1" customWidth="1"/>
    <col min="1298" max="1298" width="9.5" style="14" bestFit="1" customWidth="1"/>
    <col min="1299" max="1536" width="9" style="14" customWidth="1"/>
    <col min="1537" max="1537" width="3.375" style="14" customWidth="1"/>
    <col min="1538" max="1538" width="13.375" style="14" customWidth="1"/>
    <col min="1539" max="1539" width="9.5" style="14" bestFit="1" customWidth="1"/>
    <col min="1540" max="1540" width="15.75" style="14" bestFit="1" customWidth="1"/>
    <col min="1541" max="1541" width="10.5" style="14" bestFit="1" customWidth="1"/>
    <col min="1542" max="1542" width="9.5" style="14" bestFit="1" customWidth="1"/>
    <col min="1543" max="1543" width="8.5" style="14" bestFit="1" customWidth="1"/>
    <col min="1544" max="1544" width="15.75" style="14" bestFit="1" customWidth="1"/>
    <col min="1545" max="1545" width="7.5" style="14" bestFit="1" customWidth="1"/>
    <col min="1546" max="1546" width="9.5" style="14" bestFit="1" customWidth="1"/>
    <col min="1547" max="1547" width="11.5" style="14" bestFit="1" customWidth="1"/>
    <col min="1548" max="1548" width="15.75" style="14" bestFit="1" customWidth="1"/>
    <col min="1549" max="1549" width="10.5" style="14" bestFit="1" customWidth="1"/>
    <col min="1550" max="1550" width="9.5" style="14" bestFit="1" customWidth="1"/>
    <col min="1551" max="1551" width="8.5" style="14" bestFit="1" customWidth="1"/>
    <col min="1552" max="1552" width="13.625" style="14" bestFit="1" customWidth="1"/>
    <col min="1553" max="1553" width="8.5" style="14" bestFit="1" customWidth="1"/>
    <col min="1554" max="1554" width="9.5" style="14" bestFit="1" customWidth="1"/>
    <col min="1555" max="1792" width="9" style="14" customWidth="1"/>
    <col min="1793" max="1793" width="3.375" style="14" customWidth="1"/>
    <col min="1794" max="1794" width="13.375" style="14" customWidth="1"/>
    <col min="1795" max="1795" width="9.5" style="14" bestFit="1" customWidth="1"/>
    <col min="1796" max="1796" width="15.75" style="14" bestFit="1" customWidth="1"/>
    <col min="1797" max="1797" width="10.5" style="14" bestFit="1" customWidth="1"/>
    <col min="1798" max="1798" width="9.5" style="14" bestFit="1" customWidth="1"/>
    <col min="1799" max="1799" width="8.5" style="14" bestFit="1" customWidth="1"/>
    <col min="1800" max="1800" width="15.75" style="14" bestFit="1" customWidth="1"/>
    <col min="1801" max="1801" width="7.5" style="14" bestFit="1" customWidth="1"/>
    <col min="1802" max="1802" width="9.5" style="14" bestFit="1" customWidth="1"/>
    <col min="1803" max="1803" width="11.5" style="14" bestFit="1" customWidth="1"/>
    <col min="1804" max="1804" width="15.75" style="14" bestFit="1" customWidth="1"/>
    <col min="1805" max="1805" width="10.5" style="14" bestFit="1" customWidth="1"/>
    <col min="1806" max="1806" width="9.5" style="14" bestFit="1" customWidth="1"/>
    <col min="1807" max="1807" width="8.5" style="14" bestFit="1" customWidth="1"/>
    <col min="1808" max="1808" width="13.625" style="14" bestFit="1" customWidth="1"/>
    <col min="1809" max="1809" width="8.5" style="14" bestFit="1" customWidth="1"/>
    <col min="1810" max="1810" width="9.5" style="14" bestFit="1" customWidth="1"/>
    <col min="1811" max="2048" width="9" style="14" customWidth="1"/>
    <col min="2049" max="2049" width="3.375" style="14" customWidth="1"/>
    <col min="2050" max="2050" width="13.375" style="14" customWidth="1"/>
    <col min="2051" max="2051" width="9.5" style="14" bestFit="1" customWidth="1"/>
    <col min="2052" max="2052" width="15.75" style="14" bestFit="1" customWidth="1"/>
    <col min="2053" max="2053" width="10.5" style="14" bestFit="1" customWidth="1"/>
    <col min="2054" max="2054" width="9.5" style="14" bestFit="1" customWidth="1"/>
    <col min="2055" max="2055" width="8.5" style="14" bestFit="1" customWidth="1"/>
    <col min="2056" max="2056" width="15.75" style="14" bestFit="1" customWidth="1"/>
    <col min="2057" max="2057" width="7.5" style="14" bestFit="1" customWidth="1"/>
    <col min="2058" max="2058" width="9.5" style="14" bestFit="1" customWidth="1"/>
    <col min="2059" max="2059" width="11.5" style="14" bestFit="1" customWidth="1"/>
    <col min="2060" max="2060" width="15.75" style="14" bestFit="1" customWidth="1"/>
    <col min="2061" max="2061" width="10.5" style="14" bestFit="1" customWidth="1"/>
    <col min="2062" max="2062" width="9.5" style="14" bestFit="1" customWidth="1"/>
    <col min="2063" max="2063" width="8.5" style="14" bestFit="1" customWidth="1"/>
    <col min="2064" max="2064" width="13.625" style="14" bestFit="1" customWidth="1"/>
    <col min="2065" max="2065" width="8.5" style="14" bestFit="1" customWidth="1"/>
    <col min="2066" max="2066" width="9.5" style="14" bestFit="1" customWidth="1"/>
    <col min="2067" max="2304" width="9" style="14" customWidth="1"/>
    <col min="2305" max="2305" width="3.375" style="14" customWidth="1"/>
    <col min="2306" max="2306" width="13.375" style="14" customWidth="1"/>
    <col min="2307" max="2307" width="9.5" style="14" bestFit="1" customWidth="1"/>
    <col min="2308" max="2308" width="15.75" style="14" bestFit="1" customWidth="1"/>
    <col min="2309" max="2309" width="10.5" style="14" bestFit="1" customWidth="1"/>
    <col min="2310" max="2310" width="9.5" style="14" bestFit="1" customWidth="1"/>
    <col min="2311" max="2311" width="8.5" style="14" bestFit="1" customWidth="1"/>
    <col min="2312" max="2312" width="15.75" style="14" bestFit="1" customWidth="1"/>
    <col min="2313" max="2313" width="7.5" style="14" bestFit="1" customWidth="1"/>
    <col min="2314" max="2314" width="9.5" style="14" bestFit="1" customWidth="1"/>
    <col min="2315" max="2315" width="11.5" style="14" bestFit="1" customWidth="1"/>
    <col min="2316" max="2316" width="15.75" style="14" bestFit="1" customWidth="1"/>
    <col min="2317" max="2317" width="10.5" style="14" bestFit="1" customWidth="1"/>
    <col min="2318" max="2318" width="9.5" style="14" bestFit="1" customWidth="1"/>
    <col min="2319" max="2319" width="8.5" style="14" bestFit="1" customWidth="1"/>
    <col min="2320" max="2320" width="13.625" style="14" bestFit="1" customWidth="1"/>
    <col min="2321" max="2321" width="8.5" style="14" bestFit="1" customWidth="1"/>
    <col min="2322" max="2322" width="9.5" style="14" bestFit="1" customWidth="1"/>
    <col min="2323" max="2560" width="9" style="14" customWidth="1"/>
    <col min="2561" max="2561" width="3.375" style="14" customWidth="1"/>
    <col min="2562" max="2562" width="13.375" style="14" customWidth="1"/>
    <col min="2563" max="2563" width="9.5" style="14" bestFit="1" customWidth="1"/>
    <col min="2564" max="2564" width="15.75" style="14" bestFit="1" customWidth="1"/>
    <col min="2565" max="2565" width="10.5" style="14" bestFit="1" customWidth="1"/>
    <col min="2566" max="2566" width="9.5" style="14" bestFit="1" customWidth="1"/>
    <col min="2567" max="2567" width="8.5" style="14" bestFit="1" customWidth="1"/>
    <col min="2568" max="2568" width="15.75" style="14" bestFit="1" customWidth="1"/>
    <col min="2569" max="2569" width="7.5" style="14" bestFit="1" customWidth="1"/>
    <col min="2570" max="2570" width="9.5" style="14" bestFit="1" customWidth="1"/>
    <col min="2571" max="2571" width="11.5" style="14" bestFit="1" customWidth="1"/>
    <col min="2572" max="2572" width="15.75" style="14" bestFit="1" customWidth="1"/>
    <col min="2573" max="2573" width="10.5" style="14" bestFit="1" customWidth="1"/>
    <col min="2574" max="2574" width="9.5" style="14" bestFit="1" customWidth="1"/>
    <col min="2575" max="2575" width="8.5" style="14" bestFit="1" customWidth="1"/>
    <col min="2576" max="2576" width="13.625" style="14" bestFit="1" customWidth="1"/>
    <col min="2577" max="2577" width="8.5" style="14" bestFit="1" customWidth="1"/>
    <col min="2578" max="2578" width="9.5" style="14" bestFit="1" customWidth="1"/>
    <col min="2579" max="2816" width="9" style="14" customWidth="1"/>
    <col min="2817" max="2817" width="3.375" style="14" customWidth="1"/>
    <col min="2818" max="2818" width="13.375" style="14" customWidth="1"/>
    <col min="2819" max="2819" width="9.5" style="14" bestFit="1" customWidth="1"/>
    <col min="2820" max="2820" width="15.75" style="14" bestFit="1" customWidth="1"/>
    <col min="2821" max="2821" width="10.5" style="14" bestFit="1" customWidth="1"/>
    <col min="2822" max="2822" width="9.5" style="14" bestFit="1" customWidth="1"/>
    <col min="2823" max="2823" width="8.5" style="14" bestFit="1" customWidth="1"/>
    <col min="2824" max="2824" width="15.75" style="14" bestFit="1" customWidth="1"/>
    <col min="2825" max="2825" width="7.5" style="14" bestFit="1" customWidth="1"/>
    <col min="2826" max="2826" width="9.5" style="14" bestFit="1" customWidth="1"/>
    <col min="2827" max="2827" width="11.5" style="14" bestFit="1" customWidth="1"/>
    <col min="2828" max="2828" width="15.75" style="14" bestFit="1" customWidth="1"/>
    <col min="2829" max="2829" width="10.5" style="14" bestFit="1" customWidth="1"/>
    <col min="2830" max="2830" width="9.5" style="14" bestFit="1" customWidth="1"/>
    <col min="2831" max="2831" width="8.5" style="14" bestFit="1" customWidth="1"/>
    <col min="2832" max="2832" width="13.625" style="14" bestFit="1" customWidth="1"/>
    <col min="2833" max="2833" width="8.5" style="14" bestFit="1" customWidth="1"/>
    <col min="2834" max="2834" width="9.5" style="14" bestFit="1" customWidth="1"/>
    <col min="2835" max="3072" width="9" style="14" customWidth="1"/>
    <col min="3073" max="3073" width="3.375" style="14" customWidth="1"/>
    <col min="3074" max="3074" width="13.375" style="14" customWidth="1"/>
    <col min="3075" max="3075" width="9.5" style="14" bestFit="1" customWidth="1"/>
    <col min="3076" max="3076" width="15.75" style="14" bestFit="1" customWidth="1"/>
    <col min="3077" max="3077" width="10.5" style="14" bestFit="1" customWidth="1"/>
    <col min="3078" max="3078" width="9.5" style="14" bestFit="1" customWidth="1"/>
    <col min="3079" max="3079" width="8.5" style="14" bestFit="1" customWidth="1"/>
    <col min="3080" max="3080" width="15.75" style="14" bestFit="1" customWidth="1"/>
    <col min="3081" max="3081" width="7.5" style="14" bestFit="1" customWidth="1"/>
    <col min="3082" max="3082" width="9.5" style="14" bestFit="1" customWidth="1"/>
    <col min="3083" max="3083" width="11.5" style="14" bestFit="1" customWidth="1"/>
    <col min="3084" max="3084" width="15.75" style="14" bestFit="1" customWidth="1"/>
    <col min="3085" max="3085" width="10.5" style="14" bestFit="1" customWidth="1"/>
    <col min="3086" max="3086" width="9.5" style="14" bestFit="1" customWidth="1"/>
    <col min="3087" max="3087" width="8.5" style="14" bestFit="1" customWidth="1"/>
    <col min="3088" max="3088" width="13.625" style="14" bestFit="1" customWidth="1"/>
    <col min="3089" max="3089" width="8.5" style="14" bestFit="1" customWidth="1"/>
    <col min="3090" max="3090" width="9.5" style="14" bestFit="1" customWidth="1"/>
    <col min="3091" max="3328" width="9" style="14" customWidth="1"/>
    <col min="3329" max="3329" width="3.375" style="14" customWidth="1"/>
    <col min="3330" max="3330" width="13.375" style="14" customWidth="1"/>
    <col min="3331" max="3331" width="9.5" style="14" bestFit="1" customWidth="1"/>
    <col min="3332" max="3332" width="15.75" style="14" bestFit="1" customWidth="1"/>
    <col min="3333" max="3333" width="10.5" style="14" bestFit="1" customWidth="1"/>
    <col min="3334" max="3334" width="9.5" style="14" bestFit="1" customWidth="1"/>
    <col min="3335" max="3335" width="8.5" style="14" bestFit="1" customWidth="1"/>
    <col min="3336" max="3336" width="15.75" style="14" bestFit="1" customWidth="1"/>
    <col min="3337" max="3337" width="7.5" style="14" bestFit="1" customWidth="1"/>
    <col min="3338" max="3338" width="9.5" style="14" bestFit="1" customWidth="1"/>
    <col min="3339" max="3339" width="11.5" style="14" bestFit="1" customWidth="1"/>
    <col min="3340" max="3340" width="15.75" style="14" bestFit="1" customWidth="1"/>
    <col min="3341" max="3341" width="10.5" style="14" bestFit="1" customWidth="1"/>
    <col min="3342" max="3342" width="9.5" style="14" bestFit="1" customWidth="1"/>
    <col min="3343" max="3343" width="8.5" style="14" bestFit="1" customWidth="1"/>
    <col min="3344" max="3344" width="13.625" style="14" bestFit="1" customWidth="1"/>
    <col min="3345" max="3345" width="8.5" style="14" bestFit="1" customWidth="1"/>
    <col min="3346" max="3346" width="9.5" style="14" bestFit="1" customWidth="1"/>
    <col min="3347" max="3584" width="9" style="14" customWidth="1"/>
    <col min="3585" max="3585" width="3.375" style="14" customWidth="1"/>
    <col min="3586" max="3586" width="13.375" style="14" customWidth="1"/>
    <col min="3587" max="3587" width="9.5" style="14" bestFit="1" customWidth="1"/>
    <col min="3588" max="3588" width="15.75" style="14" bestFit="1" customWidth="1"/>
    <col min="3589" max="3589" width="10.5" style="14" bestFit="1" customWidth="1"/>
    <col min="3590" max="3590" width="9.5" style="14" bestFit="1" customWidth="1"/>
    <col min="3591" max="3591" width="8.5" style="14" bestFit="1" customWidth="1"/>
    <col min="3592" max="3592" width="15.75" style="14" bestFit="1" customWidth="1"/>
    <col min="3593" max="3593" width="7.5" style="14" bestFit="1" customWidth="1"/>
    <col min="3594" max="3594" width="9.5" style="14" bestFit="1" customWidth="1"/>
    <col min="3595" max="3595" width="11.5" style="14" bestFit="1" customWidth="1"/>
    <col min="3596" max="3596" width="15.75" style="14" bestFit="1" customWidth="1"/>
    <col min="3597" max="3597" width="10.5" style="14" bestFit="1" customWidth="1"/>
    <col min="3598" max="3598" width="9.5" style="14" bestFit="1" customWidth="1"/>
    <col min="3599" max="3599" width="8.5" style="14" bestFit="1" customWidth="1"/>
    <col min="3600" max="3600" width="13.625" style="14" bestFit="1" customWidth="1"/>
    <col min="3601" max="3601" width="8.5" style="14" bestFit="1" customWidth="1"/>
    <col min="3602" max="3602" width="9.5" style="14" bestFit="1" customWidth="1"/>
    <col min="3603" max="3840" width="9" style="14" customWidth="1"/>
    <col min="3841" max="3841" width="3.375" style="14" customWidth="1"/>
    <col min="3842" max="3842" width="13.375" style="14" customWidth="1"/>
    <col min="3843" max="3843" width="9.5" style="14" bestFit="1" customWidth="1"/>
    <col min="3844" max="3844" width="15.75" style="14" bestFit="1" customWidth="1"/>
    <col min="3845" max="3845" width="10.5" style="14" bestFit="1" customWidth="1"/>
    <col min="3846" max="3846" width="9.5" style="14" bestFit="1" customWidth="1"/>
    <col min="3847" max="3847" width="8.5" style="14" bestFit="1" customWidth="1"/>
    <col min="3848" max="3848" width="15.75" style="14" bestFit="1" customWidth="1"/>
    <col min="3849" max="3849" width="7.5" style="14" bestFit="1" customWidth="1"/>
    <col min="3850" max="3850" width="9.5" style="14" bestFit="1" customWidth="1"/>
    <col min="3851" max="3851" width="11.5" style="14" bestFit="1" customWidth="1"/>
    <col min="3852" max="3852" width="15.75" style="14" bestFit="1" customWidth="1"/>
    <col min="3853" max="3853" width="10.5" style="14" bestFit="1" customWidth="1"/>
    <col min="3854" max="3854" width="9.5" style="14" bestFit="1" customWidth="1"/>
    <col min="3855" max="3855" width="8.5" style="14" bestFit="1" customWidth="1"/>
    <col min="3856" max="3856" width="13.625" style="14" bestFit="1" customWidth="1"/>
    <col min="3857" max="3857" width="8.5" style="14" bestFit="1" customWidth="1"/>
    <col min="3858" max="3858" width="9.5" style="14" bestFit="1" customWidth="1"/>
    <col min="3859" max="4096" width="9" style="14" customWidth="1"/>
    <col min="4097" max="4097" width="3.375" style="14" customWidth="1"/>
    <col min="4098" max="4098" width="13.375" style="14" customWidth="1"/>
    <col min="4099" max="4099" width="9.5" style="14" bestFit="1" customWidth="1"/>
    <col min="4100" max="4100" width="15.75" style="14" bestFit="1" customWidth="1"/>
    <col min="4101" max="4101" width="10.5" style="14" bestFit="1" customWidth="1"/>
    <col min="4102" max="4102" width="9.5" style="14" bestFit="1" customWidth="1"/>
    <col min="4103" max="4103" width="8.5" style="14" bestFit="1" customWidth="1"/>
    <col min="4104" max="4104" width="15.75" style="14" bestFit="1" customWidth="1"/>
    <col min="4105" max="4105" width="7.5" style="14" bestFit="1" customWidth="1"/>
    <col min="4106" max="4106" width="9.5" style="14" bestFit="1" customWidth="1"/>
    <col min="4107" max="4107" width="11.5" style="14" bestFit="1" customWidth="1"/>
    <col min="4108" max="4108" width="15.75" style="14" bestFit="1" customWidth="1"/>
    <col min="4109" max="4109" width="10.5" style="14" bestFit="1" customWidth="1"/>
    <col min="4110" max="4110" width="9.5" style="14" bestFit="1" customWidth="1"/>
    <col min="4111" max="4111" width="8.5" style="14" bestFit="1" customWidth="1"/>
    <col min="4112" max="4112" width="13.625" style="14" bestFit="1" customWidth="1"/>
    <col min="4113" max="4113" width="8.5" style="14" bestFit="1" customWidth="1"/>
    <col min="4114" max="4114" width="9.5" style="14" bestFit="1" customWidth="1"/>
    <col min="4115" max="4352" width="9" style="14" customWidth="1"/>
    <col min="4353" max="4353" width="3.375" style="14" customWidth="1"/>
    <col min="4354" max="4354" width="13.375" style="14" customWidth="1"/>
    <col min="4355" max="4355" width="9.5" style="14" bestFit="1" customWidth="1"/>
    <col min="4356" max="4356" width="15.75" style="14" bestFit="1" customWidth="1"/>
    <col min="4357" max="4357" width="10.5" style="14" bestFit="1" customWidth="1"/>
    <col min="4358" max="4358" width="9.5" style="14" bestFit="1" customWidth="1"/>
    <col min="4359" max="4359" width="8.5" style="14" bestFit="1" customWidth="1"/>
    <col min="4360" max="4360" width="15.75" style="14" bestFit="1" customWidth="1"/>
    <col min="4361" max="4361" width="7.5" style="14" bestFit="1" customWidth="1"/>
    <col min="4362" max="4362" width="9.5" style="14" bestFit="1" customWidth="1"/>
    <col min="4363" max="4363" width="11.5" style="14" bestFit="1" customWidth="1"/>
    <col min="4364" max="4364" width="15.75" style="14" bestFit="1" customWidth="1"/>
    <col min="4365" max="4365" width="10.5" style="14" bestFit="1" customWidth="1"/>
    <col min="4366" max="4366" width="9.5" style="14" bestFit="1" customWidth="1"/>
    <col min="4367" max="4367" width="8.5" style="14" bestFit="1" customWidth="1"/>
    <col min="4368" max="4368" width="13.625" style="14" bestFit="1" customWidth="1"/>
    <col min="4369" max="4369" width="8.5" style="14" bestFit="1" customWidth="1"/>
    <col min="4370" max="4370" width="9.5" style="14" bestFit="1" customWidth="1"/>
    <col min="4371" max="4608" width="9" style="14" customWidth="1"/>
    <col min="4609" max="4609" width="3.375" style="14" customWidth="1"/>
    <col min="4610" max="4610" width="13.375" style="14" customWidth="1"/>
    <col min="4611" max="4611" width="9.5" style="14" bestFit="1" customWidth="1"/>
    <col min="4612" max="4612" width="15.75" style="14" bestFit="1" customWidth="1"/>
    <col min="4613" max="4613" width="10.5" style="14" bestFit="1" customWidth="1"/>
    <col min="4614" max="4614" width="9.5" style="14" bestFit="1" customWidth="1"/>
    <col min="4615" max="4615" width="8.5" style="14" bestFit="1" customWidth="1"/>
    <col min="4616" max="4616" width="15.75" style="14" bestFit="1" customWidth="1"/>
    <col min="4617" max="4617" width="7.5" style="14" bestFit="1" customWidth="1"/>
    <col min="4618" max="4618" width="9.5" style="14" bestFit="1" customWidth="1"/>
    <col min="4619" max="4619" width="11.5" style="14" bestFit="1" customWidth="1"/>
    <col min="4620" max="4620" width="15.75" style="14" bestFit="1" customWidth="1"/>
    <col min="4621" max="4621" width="10.5" style="14" bestFit="1" customWidth="1"/>
    <col min="4622" max="4622" width="9.5" style="14" bestFit="1" customWidth="1"/>
    <col min="4623" max="4623" width="8.5" style="14" bestFit="1" customWidth="1"/>
    <col min="4624" max="4624" width="13.625" style="14" bestFit="1" customWidth="1"/>
    <col min="4625" max="4625" width="8.5" style="14" bestFit="1" customWidth="1"/>
    <col min="4626" max="4626" width="9.5" style="14" bestFit="1" customWidth="1"/>
    <col min="4627" max="4864" width="9" style="14" customWidth="1"/>
    <col min="4865" max="4865" width="3.375" style="14" customWidth="1"/>
    <col min="4866" max="4866" width="13.375" style="14" customWidth="1"/>
    <col min="4867" max="4867" width="9.5" style="14" bestFit="1" customWidth="1"/>
    <col min="4868" max="4868" width="15.75" style="14" bestFit="1" customWidth="1"/>
    <col min="4869" max="4869" width="10.5" style="14" bestFit="1" customWidth="1"/>
    <col min="4870" max="4870" width="9.5" style="14" bestFit="1" customWidth="1"/>
    <col min="4871" max="4871" width="8.5" style="14" bestFit="1" customWidth="1"/>
    <col min="4872" max="4872" width="15.75" style="14" bestFit="1" customWidth="1"/>
    <col min="4873" max="4873" width="7.5" style="14" bestFit="1" customWidth="1"/>
    <col min="4874" max="4874" width="9.5" style="14" bestFit="1" customWidth="1"/>
    <col min="4875" max="4875" width="11.5" style="14" bestFit="1" customWidth="1"/>
    <col min="4876" max="4876" width="15.75" style="14" bestFit="1" customWidth="1"/>
    <col min="4877" max="4877" width="10.5" style="14" bestFit="1" customWidth="1"/>
    <col min="4878" max="4878" width="9.5" style="14" bestFit="1" customWidth="1"/>
    <col min="4879" max="4879" width="8.5" style="14" bestFit="1" customWidth="1"/>
    <col min="4880" max="4880" width="13.625" style="14" bestFit="1" customWidth="1"/>
    <col min="4881" max="4881" width="8.5" style="14" bestFit="1" customWidth="1"/>
    <col min="4882" max="4882" width="9.5" style="14" bestFit="1" customWidth="1"/>
    <col min="4883" max="5120" width="9" style="14" customWidth="1"/>
    <col min="5121" max="5121" width="3.375" style="14" customWidth="1"/>
    <col min="5122" max="5122" width="13.375" style="14" customWidth="1"/>
    <col min="5123" max="5123" width="9.5" style="14" bestFit="1" customWidth="1"/>
    <col min="5124" max="5124" width="15.75" style="14" bestFit="1" customWidth="1"/>
    <col min="5125" max="5125" width="10.5" style="14" bestFit="1" customWidth="1"/>
    <col min="5126" max="5126" width="9.5" style="14" bestFit="1" customWidth="1"/>
    <col min="5127" max="5127" width="8.5" style="14" bestFit="1" customWidth="1"/>
    <col min="5128" max="5128" width="15.75" style="14" bestFit="1" customWidth="1"/>
    <col min="5129" max="5129" width="7.5" style="14" bestFit="1" customWidth="1"/>
    <col min="5130" max="5130" width="9.5" style="14" bestFit="1" customWidth="1"/>
    <col min="5131" max="5131" width="11.5" style="14" bestFit="1" customWidth="1"/>
    <col min="5132" max="5132" width="15.75" style="14" bestFit="1" customWidth="1"/>
    <col min="5133" max="5133" width="10.5" style="14" bestFit="1" customWidth="1"/>
    <col min="5134" max="5134" width="9.5" style="14" bestFit="1" customWidth="1"/>
    <col min="5135" max="5135" width="8.5" style="14" bestFit="1" customWidth="1"/>
    <col min="5136" max="5136" width="13.625" style="14" bestFit="1" customWidth="1"/>
    <col min="5137" max="5137" width="8.5" style="14" bestFit="1" customWidth="1"/>
    <col min="5138" max="5138" width="9.5" style="14" bestFit="1" customWidth="1"/>
    <col min="5139" max="5376" width="9" style="14" customWidth="1"/>
    <col min="5377" max="5377" width="3.375" style="14" customWidth="1"/>
    <col min="5378" max="5378" width="13.375" style="14" customWidth="1"/>
    <col min="5379" max="5379" width="9.5" style="14" bestFit="1" customWidth="1"/>
    <col min="5380" max="5380" width="15.75" style="14" bestFit="1" customWidth="1"/>
    <col min="5381" max="5381" width="10.5" style="14" bestFit="1" customWidth="1"/>
    <col min="5382" max="5382" width="9.5" style="14" bestFit="1" customWidth="1"/>
    <col min="5383" max="5383" width="8.5" style="14" bestFit="1" customWidth="1"/>
    <col min="5384" max="5384" width="15.75" style="14" bestFit="1" customWidth="1"/>
    <col min="5385" max="5385" width="7.5" style="14" bestFit="1" customWidth="1"/>
    <col min="5386" max="5386" width="9.5" style="14" bestFit="1" customWidth="1"/>
    <col min="5387" max="5387" width="11.5" style="14" bestFit="1" customWidth="1"/>
    <col min="5388" max="5388" width="15.75" style="14" bestFit="1" customWidth="1"/>
    <col min="5389" max="5389" width="10.5" style="14" bestFit="1" customWidth="1"/>
    <col min="5390" max="5390" width="9.5" style="14" bestFit="1" customWidth="1"/>
    <col min="5391" max="5391" width="8.5" style="14" bestFit="1" customWidth="1"/>
    <col min="5392" max="5392" width="13.625" style="14" bestFit="1" customWidth="1"/>
    <col min="5393" max="5393" width="8.5" style="14" bestFit="1" customWidth="1"/>
    <col min="5394" max="5394" width="9.5" style="14" bestFit="1" customWidth="1"/>
    <col min="5395" max="5632" width="9" style="14" customWidth="1"/>
    <col min="5633" max="5633" width="3.375" style="14" customWidth="1"/>
    <col min="5634" max="5634" width="13.375" style="14" customWidth="1"/>
    <col min="5635" max="5635" width="9.5" style="14" bestFit="1" customWidth="1"/>
    <col min="5636" max="5636" width="15.75" style="14" bestFit="1" customWidth="1"/>
    <col min="5637" max="5637" width="10.5" style="14" bestFit="1" customWidth="1"/>
    <col min="5638" max="5638" width="9.5" style="14" bestFit="1" customWidth="1"/>
    <col min="5639" max="5639" width="8.5" style="14" bestFit="1" customWidth="1"/>
    <col min="5640" max="5640" width="15.75" style="14" bestFit="1" customWidth="1"/>
    <col min="5641" max="5641" width="7.5" style="14" bestFit="1" customWidth="1"/>
    <col min="5642" max="5642" width="9.5" style="14" bestFit="1" customWidth="1"/>
    <col min="5643" max="5643" width="11.5" style="14" bestFit="1" customWidth="1"/>
    <col min="5644" max="5644" width="15.75" style="14" bestFit="1" customWidth="1"/>
    <col min="5645" max="5645" width="10.5" style="14" bestFit="1" customWidth="1"/>
    <col min="5646" max="5646" width="9.5" style="14" bestFit="1" customWidth="1"/>
    <col min="5647" max="5647" width="8.5" style="14" bestFit="1" customWidth="1"/>
    <col min="5648" max="5648" width="13.625" style="14" bestFit="1" customWidth="1"/>
    <col min="5649" max="5649" width="8.5" style="14" bestFit="1" customWidth="1"/>
    <col min="5650" max="5650" width="9.5" style="14" bestFit="1" customWidth="1"/>
    <col min="5651" max="5888" width="9" style="14" customWidth="1"/>
    <col min="5889" max="5889" width="3.375" style="14" customWidth="1"/>
    <col min="5890" max="5890" width="13.375" style="14" customWidth="1"/>
    <col min="5891" max="5891" width="9.5" style="14" bestFit="1" customWidth="1"/>
    <col min="5892" max="5892" width="15.75" style="14" bestFit="1" customWidth="1"/>
    <col min="5893" max="5893" width="10.5" style="14" bestFit="1" customWidth="1"/>
    <col min="5894" max="5894" width="9.5" style="14" bestFit="1" customWidth="1"/>
    <col min="5895" max="5895" width="8.5" style="14" bestFit="1" customWidth="1"/>
    <col min="5896" max="5896" width="15.75" style="14" bestFit="1" customWidth="1"/>
    <col min="5897" max="5897" width="7.5" style="14" bestFit="1" customWidth="1"/>
    <col min="5898" max="5898" width="9.5" style="14" bestFit="1" customWidth="1"/>
    <col min="5899" max="5899" width="11.5" style="14" bestFit="1" customWidth="1"/>
    <col min="5900" max="5900" width="15.75" style="14" bestFit="1" customWidth="1"/>
    <col min="5901" max="5901" width="10.5" style="14" bestFit="1" customWidth="1"/>
    <col min="5902" max="5902" width="9.5" style="14" bestFit="1" customWidth="1"/>
    <col min="5903" max="5903" width="8.5" style="14" bestFit="1" customWidth="1"/>
    <col min="5904" max="5904" width="13.625" style="14" bestFit="1" customWidth="1"/>
    <col min="5905" max="5905" width="8.5" style="14" bestFit="1" customWidth="1"/>
    <col min="5906" max="5906" width="9.5" style="14" bestFit="1" customWidth="1"/>
    <col min="5907" max="6144" width="9" style="14" customWidth="1"/>
    <col min="6145" max="6145" width="3.375" style="14" customWidth="1"/>
    <col min="6146" max="6146" width="13.375" style="14" customWidth="1"/>
    <col min="6147" max="6147" width="9.5" style="14" bestFit="1" customWidth="1"/>
    <col min="6148" max="6148" width="15.75" style="14" bestFit="1" customWidth="1"/>
    <col min="6149" max="6149" width="10.5" style="14" bestFit="1" customWidth="1"/>
    <col min="6150" max="6150" width="9.5" style="14" bestFit="1" customWidth="1"/>
    <col min="6151" max="6151" width="8.5" style="14" bestFit="1" customWidth="1"/>
    <col min="6152" max="6152" width="15.75" style="14" bestFit="1" customWidth="1"/>
    <col min="6153" max="6153" width="7.5" style="14" bestFit="1" customWidth="1"/>
    <col min="6154" max="6154" width="9.5" style="14" bestFit="1" customWidth="1"/>
    <col min="6155" max="6155" width="11.5" style="14" bestFit="1" customWidth="1"/>
    <col min="6156" max="6156" width="15.75" style="14" bestFit="1" customWidth="1"/>
    <col min="6157" max="6157" width="10.5" style="14" bestFit="1" customWidth="1"/>
    <col min="6158" max="6158" width="9.5" style="14" bestFit="1" customWidth="1"/>
    <col min="6159" max="6159" width="8.5" style="14" bestFit="1" customWidth="1"/>
    <col min="6160" max="6160" width="13.625" style="14" bestFit="1" customWidth="1"/>
    <col min="6161" max="6161" width="8.5" style="14" bestFit="1" customWidth="1"/>
    <col min="6162" max="6162" width="9.5" style="14" bestFit="1" customWidth="1"/>
    <col min="6163" max="6400" width="9" style="14" customWidth="1"/>
    <col min="6401" max="6401" width="3.375" style="14" customWidth="1"/>
    <col min="6402" max="6402" width="13.375" style="14" customWidth="1"/>
    <col min="6403" max="6403" width="9.5" style="14" bestFit="1" customWidth="1"/>
    <col min="6404" max="6404" width="15.75" style="14" bestFit="1" customWidth="1"/>
    <col min="6405" max="6405" width="10.5" style="14" bestFit="1" customWidth="1"/>
    <col min="6406" max="6406" width="9.5" style="14" bestFit="1" customWidth="1"/>
    <col min="6407" max="6407" width="8.5" style="14" bestFit="1" customWidth="1"/>
    <col min="6408" max="6408" width="15.75" style="14" bestFit="1" customWidth="1"/>
    <col min="6409" max="6409" width="7.5" style="14" bestFit="1" customWidth="1"/>
    <col min="6410" max="6410" width="9.5" style="14" bestFit="1" customWidth="1"/>
    <col min="6411" max="6411" width="11.5" style="14" bestFit="1" customWidth="1"/>
    <col min="6412" max="6412" width="15.75" style="14" bestFit="1" customWidth="1"/>
    <col min="6413" max="6413" width="10.5" style="14" bestFit="1" customWidth="1"/>
    <col min="6414" max="6414" width="9.5" style="14" bestFit="1" customWidth="1"/>
    <col min="6415" max="6415" width="8.5" style="14" bestFit="1" customWidth="1"/>
    <col min="6416" max="6416" width="13.625" style="14" bestFit="1" customWidth="1"/>
    <col min="6417" max="6417" width="8.5" style="14" bestFit="1" customWidth="1"/>
    <col min="6418" max="6418" width="9.5" style="14" bestFit="1" customWidth="1"/>
    <col min="6419" max="6656" width="9" style="14" customWidth="1"/>
    <col min="6657" max="6657" width="3.375" style="14" customWidth="1"/>
    <col min="6658" max="6658" width="13.375" style="14" customWidth="1"/>
    <col min="6659" max="6659" width="9.5" style="14" bestFit="1" customWidth="1"/>
    <col min="6660" max="6660" width="15.75" style="14" bestFit="1" customWidth="1"/>
    <col min="6661" max="6661" width="10.5" style="14" bestFit="1" customWidth="1"/>
    <col min="6662" max="6662" width="9.5" style="14" bestFit="1" customWidth="1"/>
    <col min="6663" max="6663" width="8.5" style="14" bestFit="1" customWidth="1"/>
    <col min="6664" max="6664" width="15.75" style="14" bestFit="1" customWidth="1"/>
    <col min="6665" max="6665" width="7.5" style="14" bestFit="1" customWidth="1"/>
    <col min="6666" max="6666" width="9.5" style="14" bestFit="1" customWidth="1"/>
    <col min="6667" max="6667" width="11.5" style="14" bestFit="1" customWidth="1"/>
    <col min="6668" max="6668" width="15.75" style="14" bestFit="1" customWidth="1"/>
    <col min="6669" max="6669" width="10.5" style="14" bestFit="1" customWidth="1"/>
    <col min="6670" max="6670" width="9.5" style="14" bestFit="1" customWidth="1"/>
    <col min="6671" max="6671" width="8.5" style="14" bestFit="1" customWidth="1"/>
    <col min="6672" max="6672" width="13.625" style="14" bestFit="1" customWidth="1"/>
    <col min="6673" max="6673" width="8.5" style="14" bestFit="1" customWidth="1"/>
    <col min="6674" max="6674" width="9.5" style="14" bestFit="1" customWidth="1"/>
    <col min="6675" max="6912" width="9" style="14" customWidth="1"/>
    <col min="6913" max="6913" width="3.375" style="14" customWidth="1"/>
    <col min="6914" max="6914" width="13.375" style="14" customWidth="1"/>
    <col min="6915" max="6915" width="9.5" style="14" bestFit="1" customWidth="1"/>
    <col min="6916" max="6916" width="15.75" style="14" bestFit="1" customWidth="1"/>
    <col min="6917" max="6917" width="10.5" style="14" bestFit="1" customWidth="1"/>
    <col min="6918" max="6918" width="9.5" style="14" bestFit="1" customWidth="1"/>
    <col min="6919" max="6919" width="8.5" style="14" bestFit="1" customWidth="1"/>
    <col min="6920" max="6920" width="15.75" style="14" bestFit="1" customWidth="1"/>
    <col min="6921" max="6921" width="7.5" style="14" bestFit="1" customWidth="1"/>
    <col min="6922" max="6922" width="9.5" style="14" bestFit="1" customWidth="1"/>
    <col min="6923" max="6923" width="11.5" style="14" bestFit="1" customWidth="1"/>
    <col min="6924" max="6924" width="15.75" style="14" bestFit="1" customWidth="1"/>
    <col min="6925" max="6925" width="10.5" style="14" bestFit="1" customWidth="1"/>
    <col min="6926" max="6926" width="9.5" style="14" bestFit="1" customWidth="1"/>
    <col min="6927" max="6927" width="8.5" style="14" bestFit="1" customWidth="1"/>
    <col min="6928" max="6928" width="13.625" style="14" bestFit="1" customWidth="1"/>
    <col min="6929" max="6929" width="8.5" style="14" bestFit="1" customWidth="1"/>
    <col min="6930" max="6930" width="9.5" style="14" bestFit="1" customWidth="1"/>
    <col min="6931" max="7168" width="9" style="14" customWidth="1"/>
    <col min="7169" max="7169" width="3.375" style="14" customWidth="1"/>
    <col min="7170" max="7170" width="13.375" style="14" customWidth="1"/>
    <col min="7171" max="7171" width="9.5" style="14" bestFit="1" customWidth="1"/>
    <col min="7172" max="7172" width="15.75" style="14" bestFit="1" customWidth="1"/>
    <col min="7173" max="7173" width="10.5" style="14" bestFit="1" customWidth="1"/>
    <col min="7174" max="7174" width="9.5" style="14" bestFit="1" customWidth="1"/>
    <col min="7175" max="7175" width="8.5" style="14" bestFit="1" customWidth="1"/>
    <col min="7176" max="7176" width="15.75" style="14" bestFit="1" customWidth="1"/>
    <col min="7177" max="7177" width="7.5" style="14" bestFit="1" customWidth="1"/>
    <col min="7178" max="7178" width="9.5" style="14" bestFit="1" customWidth="1"/>
    <col min="7179" max="7179" width="11.5" style="14" bestFit="1" customWidth="1"/>
    <col min="7180" max="7180" width="15.75" style="14" bestFit="1" customWidth="1"/>
    <col min="7181" max="7181" width="10.5" style="14" bestFit="1" customWidth="1"/>
    <col min="7182" max="7182" width="9.5" style="14" bestFit="1" customWidth="1"/>
    <col min="7183" max="7183" width="8.5" style="14" bestFit="1" customWidth="1"/>
    <col min="7184" max="7184" width="13.625" style="14" bestFit="1" customWidth="1"/>
    <col min="7185" max="7185" width="8.5" style="14" bestFit="1" customWidth="1"/>
    <col min="7186" max="7186" width="9.5" style="14" bestFit="1" customWidth="1"/>
    <col min="7187" max="7424" width="9" style="14" customWidth="1"/>
    <col min="7425" max="7425" width="3.375" style="14" customWidth="1"/>
    <col min="7426" max="7426" width="13.375" style="14" customWidth="1"/>
    <col min="7427" max="7427" width="9.5" style="14" bestFit="1" customWidth="1"/>
    <col min="7428" max="7428" width="15.75" style="14" bestFit="1" customWidth="1"/>
    <col min="7429" max="7429" width="10.5" style="14" bestFit="1" customWidth="1"/>
    <col min="7430" max="7430" width="9.5" style="14" bestFit="1" customWidth="1"/>
    <col min="7431" max="7431" width="8.5" style="14" bestFit="1" customWidth="1"/>
    <col min="7432" max="7432" width="15.75" style="14" bestFit="1" customWidth="1"/>
    <col min="7433" max="7433" width="7.5" style="14" bestFit="1" customWidth="1"/>
    <col min="7434" max="7434" width="9.5" style="14" bestFit="1" customWidth="1"/>
    <col min="7435" max="7435" width="11.5" style="14" bestFit="1" customWidth="1"/>
    <col min="7436" max="7436" width="15.75" style="14" bestFit="1" customWidth="1"/>
    <col min="7437" max="7437" width="10.5" style="14" bestFit="1" customWidth="1"/>
    <col min="7438" max="7438" width="9.5" style="14" bestFit="1" customWidth="1"/>
    <col min="7439" max="7439" width="8.5" style="14" bestFit="1" customWidth="1"/>
    <col min="7440" max="7440" width="13.625" style="14" bestFit="1" customWidth="1"/>
    <col min="7441" max="7441" width="8.5" style="14" bestFit="1" customWidth="1"/>
    <col min="7442" max="7442" width="9.5" style="14" bestFit="1" customWidth="1"/>
    <col min="7443" max="7680" width="9" style="14" customWidth="1"/>
    <col min="7681" max="7681" width="3.375" style="14" customWidth="1"/>
    <col min="7682" max="7682" width="13.375" style="14" customWidth="1"/>
    <col min="7683" max="7683" width="9.5" style="14" bestFit="1" customWidth="1"/>
    <col min="7684" max="7684" width="15.75" style="14" bestFit="1" customWidth="1"/>
    <col min="7685" max="7685" width="10.5" style="14" bestFit="1" customWidth="1"/>
    <col min="7686" max="7686" width="9.5" style="14" bestFit="1" customWidth="1"/>
    <col min="7687" max="7687" width="8.5" style="14" bestFit="1" customWidth="1"/>
    <col min="7688" max="7688" width="15.75" style="14" bestFit="1" customWidth="1"/>
    <col min="7689" max="7689" width="7.5" style="14" bestFit="1" customWidth="1"/>
    <col min="7690" max="7690" width="9.5" style="14" bestFit="1" customWidth="1"/>
    <col min="7691" max="7691" width="11.5" style="14" bestFit="1" customWidth="1"/>
    <col min="7692" max="7692" width="15.75" style="14" bestFit="1" customWidth="1"/>
    <col min="7693" max="7693" width="10.5" style="14" bestFit="1" customWidth="1"/>
    <col min="7694" max="7694" width="9.5" style="14" bestFit="1" customWidth="1"/>
    <col min="7695" max="7695" width="8.5" style="14" bestFit="1" customWidth="1"/>
    <col min="7696" max="7696" width="13.625" style="14" bestFit="1" customWidth="1"/>
    <col min="7697" max="7697" width="8.5" style="14" bestFit="1" customWidth="1"/>
    <col min="7698" max="7698" width="9.5" style="14" bestFit="1" customWidth="1"/>
    <col min="7699" max="7936" width="9" style="14" customWidth="1"/>
    <col min="7937" max="7937" width="3.375" style="14" customWidth="1"/>
    <col min="7938" max="7938" width="13.375" style="14" customWidth="1"/>
    <col min="7939" max="7939" width="9.5" style="14" bestFit="1" customWidth="1"/>
    <col min="7940" max="7940" width="15.75" style="14" bestFit="1" customWidth="1"/>
    <col min="7941" max="7941" width="10.5" style="14" bestFit="1" customWidth="1"/>
    <col min="7942" max="7942" width="9.5" style="14" bestFit="1" customWidth="1"/>
    <col min="7943" max="7943" width="8.5" style="14" bestFit="1" customWidth="1"/>
    <col min="7944" max="7944" width="15.75" style="14" bestFit="1" customWidth="1"/>
    <col min="7945" max="7945" width="7.5" style="14" bestFit="1" customWidth="1"/>
    <col min="7946" max="7946" width="9.5" style="14" bestFit="1" customWidth="1"/>
    <col min="7947" max="7947" width="11.5" style="14" bestFit="1" customWidth="1"/>
    <col min="7948" max="7948" width="15.75" style="14" bestFit="1" customWidth="1"/>
    <col min="7949" max="7949" width="10.5" style="14" bestFit="1" customWidth="1"/>
    <col min="7950" max="7950" width="9.5" style="14" bestFit="1" customWidth="1"/>
    <col min="7951" max="7951" width="8.5" style="14" bestFit="1" customWidth="1"/>
    <col min="7952" max="7952" width="13.625" style="14" bestFit="1" customWidth="1"/>
    <col min="7953" max="7953" width="8.5" style="14" bestFit="1" customWidth="1"/>
    <col min="7954" max="7954" width="9.5" style="14" bestFit="1" customWidth="1"/>
    <col min="7955" max="8192" width="9" style="14" customWidth="1"/>
    <col min="8193" max="8193" width="3.375" style="14" customWidth="1"/>
    <col min="8194" max="8194" width="13.375" style="14" customWidth="1"/>
    <col min="8195" max="8195" width="9.5" style="14" bestFit="1" customWidth="1"/>
    <col min="8196" max="8196" width="15.75" style="14" bestFit="1" customWidth="1"/>
    <col min="8197" max="8197" width="10.5" style="14" bestFit="1" customWidth="1"/>
    <col min="8198" max="8198" width="9.5" style="14" bestFit="1" customWidth="1"/>
    <col min="8199" max="8199" width="8.5" style="14" bestFit="1" customWidth="1"/>
    <col min="8200" max="8200" width="15.75" style="14" bestFit="1" customWidth="1"/>
    <col min="8201" max="8201" width="7.5" style="14" bestFit="1" customWidth="1"/>
    <col min="8202" max="8202" width="9.5" style="14" bestFit="1" customWidth="1"/>
    <col min="8203" max="8203" width="11.5" style="14" bestFit="1" customWidth="1"/>
    <col min="8204" max="8204" width="15.75" style="14" bestFit="1" customWidth="1"/>
    <col min="8205" max="8205" width="10.5" style="14" bestFit="1" customWidth="1"/>
    <col min="8206" max="8206" width="9.5" style="14" bestFit="1" customWidth="1"/>
    <col min="8207" max="8207" width="8.5" style="14" bestFit="1" customWidth="1"/>
    <col min="8208" max="8208" width="13.625" style="14" bestFit="1" customWidth="1"/>
    <col min="8209" max="8209" width="8.5" style="14" bestFit="1" customWidth="1"/>
    <col min="8210" max="8210" width="9.5" style="14" bestFit="1" customWidth="1"/>
    <col min="8211" max="8448" width="9" style="14" customWidth="1"/>
    <col min="8449" max="8449" width="3.375" style="14" customWidth="1"/>
    <col min="8450" max="8450" width="13.375" style="14" customWidth="1"/>
    <col min="8451" max="8451" width="9.5" style="14" bestFit="1" customWidth="1"/>
    <col min="8452" max="8452" width="15.75" style="14" bestFit="1" customWidth="1"/>
    <col min="8453" max="8453" width="10.5" style="14" bestFit="1" customWidth="1"/>
    <col min="8454" max="8454" width="9.5" style="14" bestFit="1" customWidth="1"/>
    <col min="8455" max="8455" width="8.5" style="14" bestFit="1" customWidth="1"/>
    <col min="8456" max="8456" width="15.75" style="14" bestFit="1" customWidth="1"/>
    <col min="8457" max="8457" width="7.5" style="14" bestFit="1" customWidth="1"/>
    <col min="8458" max="8458" width="9.5" style="14" bestFit="1" customWidth="1"/>
    <col min="8459" max="8459" width="11.5" style="14" bestFit="1" customWidth="1"/>
    <col min="8460" max="8460" width="15.75" style="14" bestFit="1" customWidth="1"/>
    <col min="8461" max="8461" width="10.5" style="14" bestFit="1" customWidth="1"/>
    <col min="8462" max="8462" width="9.5" style="14" bestFit="1" customWidth="1"/>
    <col min="8463" max="8463" width="8.5" style="14" bestFit="1" customWidth="1"/>
    <col min="8464" max="8464" width="13.625" style="14" bestFit="1" customWidth="1"/>
    <col min="8465" max="8465" width="8.5" style="14" bestFit="1" customWidth="1"/>
    <col min="8466" max="8466" width="9.5" style="14" bestFit="1" customWidth="1"/>
    <col min="8467" max="8704" width="9" style="14" customWidth="1"/>
    <col min="8705" max="8705" width="3.375" style="14" customWidth="1"/>
    <col min="8706" max="8706" width="13.375" style="14" customWidth="1"/>
    <col min="8707" max="8707" width="9.5" style="14" bestFit="1" customWidth="1"/>
    <col min="8708" max="8708" width="15.75" style="14" bestFit="1" customWidth="1"/>
    <col min="8709" max="8709" width="10.5" style="14" bestFit="1" customWidth="1"/>
    <col min="8710" max="8710" width="9.5" style="14" bestFit="1" customWidth="1"/>
    <col min="8711" max="8711" width="8.5" style="14" bestFit="1" customWidth="1"/>
    <col min="8712" max="8712" width="15.75" style="14" bestFit="1" customWidth="1"/>
    <col min="8713" max="8713" width="7.5" style="14" bestFit="1" customWidth="1"/>
    <col min="8714" max="8714" width="9.5" style="14" bestFit="1" customWidth="1"/>
    <col min="8715" max="8715" width="11.5" style="14" bestFit="1" customWidth="1"/>
    <col min="8716" max="8716" width="15.75" style="14" bestFit="1" customWidth="1"/>
    <col min="8717" max="8717" width="10.5" style="14" bestFit="1" customWidth="1"/>
    <col min="8718" max="8718" width="9.5" style="14" bestFit="1" customWidth="1"/>
    <col min="8719" max="8719" width="8.5" style="14" bestFit="1" customWidth="1"/>
    <col min="8720" max="8720" width="13.625" style="14" bestFit="1" customWidth="1"/>
    <col min="8721" max="8721" width="8.5" style="14" bestFit="1" customWidth="1"/>
    <col min="8722" max="8722" width="9.5" style="14" bestFit="1" customWidth="1"/>
    <col min="8723" max="8960" width="9" style="14" customWidth="1"/>
    <col min="8961" max="8961" width="3.375" style="14" customWidth="1"/>
    <col min="8962" max="8962" width="13.375" style="14" customWidth="1"/>
    <col min="8963" max="8963" width="9.5" style="14" bestFit="1" customWidth="1"/>
    <col min="8964" max="8964" width="15.75" style="14" bestFit="1" customWidth="1"/>
    <col min="8965" max="8965" width="10.5" style="14" bestFit="1" customWidth="1"/>
    <col min="8966" max="8966" width="9.5" style="14" bestFit="1" customWidth="1"/>
    <col min="8967" max="8967" width="8.5" style="14" bestFit="1" customWidth="1"/>
    <col min="8968" max="8968" width="15.75" style="14" bestFit="1" customWidth="1"/>
    <col min="8969" max="8969" width="7.5" style="14" bestFit="1" customWidth="1"/>
    <col min="8970" max="8970" width="9.5" style="14" bestFit="1" customWidth="1"/>
    <col min="8971" max="8971" width="11.5" style="14" bestFit="1" customWidth="1"/>
    <col min="8972" max="8972" width="15.75" style="14" bestFit="1" customWidth="1"/>
    <col min="8973" max="8973" width="10.5" style="14" bestFit="1" customWidth="1"/>
    <col min="8974" max="8974" width="9.5" style="14" bestFit="1" customWidth="1"/>
    <col min="8975" max="8975" width="8.5" style="14" bestFit="1" customWidth="1"/>
    <col min="8976" max="8976" width="13.625" style="14" bestFit="1" customWidth="1"/>
    <col min="8977" max="8977" width="8.5" style="14" bestFit="1" customWidth="1"/>
    <col min="8978" max="8978" width="9.5" style="14" bestFit="1" customWidth="1"/>
    <col min="8979" max="9216" width="9" style="14" customWidth="1"/>
    <col min="9217" max="9217" width="3.375" style="14" customWidth="1"/>
    <col min="9218" max="9218" width="13.375" style="14" customWidth="1"/>
    <col min="9219" max="9219" width="9.5" style="14" bestFit="1" customWidth="1"/>
    <col min="9220" max="9220" width="15.75" style="14" bestFit="1" customWidth="1"/>
    <col min="9221" max="9221" width="10.5" style="14" bestFit="1" customWidth="1"/>
    <col min="9222" max="9222" width="9.5" style="14" bestFit="1" customWidth="1"/>
    <col min="9223" max="9223" width="8.5" style="14" bestFit="1" customWidth="1"/>
    <col min="9224" max="9224" width="15.75" style="14" bestFit="1" customWidth="1"/>
    <col min="9225" max="9225" width="7.5" style="14" bestFit="1" customWidth="1"/>
    <col min="9226" max="9226" width="9.5" style="14" bestFit="1" customWidth="1"/>
    <col min="9227" max="9227" width="11.5" style="14" bestFit="1" customWidth="1"/>
    <col min="9228" max="9228" width="15.75" style="14" bestFit="1" customWidth="1"/>
    <col min="9229" max="9229" width="10.5" style="14" bestFit="1" customWidth="1"/>
    <col min="9230" max="9230" width="9.5" style="14" bestFit="1" customWidth="1"/>
    <col min="9231" max="9231" width="8.5" style="14" bestFit="1" customWidth="1"/>
    <col min="9232" max="9232" width="13.625" style="14" bestFit="1" customWidth="1"/>
    <col min="9233" max="9233" width="8.5" style="14" bestFit="1" customWidth="1"/>
    <col min="9234" max="9234" width="9.5" style="14" bestFit="1" customWidth="1"/>
    <col min="9235" max="9472" width="9" style="14" customWidth="1"/>
    <col min="9473" max="9473" width="3.375" style="14" customWidth="1"/>
    <col min="9474" max="9474" width="13.375" style="14" customWidth="1"/>
    <col min="9475" max="9475" width="9.5" style="14" bestFit="1" customWidth="1"/>
    <col min="9476" max="9476" width="15.75" style="14" bestFit="1" customWidth="1"/>
    <col min="9477" max="9477" width="10.5" style="14" bestFit="1" customWidth="1"/>
    <col min="9478" max="9478" width="9.5" style="14" bestFit="1" customWidth="1"/>
    <col min="9479" max="9479" width="8.5" style="14" bestFit="1" customWidth="1"/>
    <col min="9480" max="9480" width="15.75" style="14" bestFit="1" customWidth="1"/>
    <col min="9481" max="9481" width="7.5" style="14" bestFit="1" customWidth="1"/>
    <col min="9482" max="9482" width="9.5" style="14" bestFit="1" customWidth="1"/>
    <col min="9483" max="9483" width="11.5" style="14" bestFit="1" customWidth="1"/>
    <col min="9484" max="9484" width="15.75" style="14" bestFit="1" customWidth="1"/>
    <col min="9485" max="9485" width="10.5" style="14" bestFit="1" customWidth="1"/>
    <col min="9486" max="9486" width="9.5" style="14" bestFit="1" customWidth="1"/>
    <col min="9487" max="9487" width="8.5" style="14" bestFit="1" customWidth="1"/>
    <col min="9488" max="9488" width="13.625" style="14" bestFit="1" customWidth="1"/>
    <col min="9489" max="9489" width="8.5" style="14" bestFit="1" customWidth="1"/>
    <col min="9490" max="9490" width="9.5" style="14" bestFit="1" customWidth="1"/>
    <col min="9491" max="9728" width="9" style="14" customWidth="1"/>
    <col min="9729" max="9729" width="3.375" style="14" customWidth="1"/>
    <col min="9730" max="9730" width="13.375" style="14" customWidth="1"/>
    <col min="9731" max="9731" width="9.5" style="14" bestFit="1" customWidth="1"/>
    <col min="9732" max="9732" width="15.75" style="14" bestFit="1" customWidth="1"/>
    <col min="9733" max="9733" width="10.5" style="14" bestFit="1" customWidth="1"/>
    <col min="9734" max="9734" width="9.5" style="14" bestFit="1" customWidth="1"/>
    <col min="9735" max="9735" width="8.5" style="14" bestFit="1" customWidth="1"/>
    <col min="9736" max="9736" width="15.75" style="14" bestFit="1" customWidth="1"/>
    <col min="9737" max="9737" width="7.5" style="14" bestFit="1" customWidth="1"/>
    <col min="9738" max="9738" width="9.5" style="14" bestFit="1" customWidth="1"/>
    <col min="9739" max="9739" width="11.5" style="14" bestFit="1" customWidth="1"/>
    <col min="9740" max="9740" width="15.75" style="14" bestFit="1" customWidth="1"/>
    <col min="9741" max="9741" width="10.5" style="14" bestFit="1" customWidth="1"/>
    <col min="9742" max="9742" width="9.5" style="14" bestFit="1" customWidth="1"/>
    <col min="9743" max="9743" width="8.5" style="14" bestFit="1" customWidth="1"/>
    <col min="9744" max="9744" width="13.625" style="14" bestFit="1" customWidth="1"/>
    <col min="9745" max="9745" width="8.5" style="14" bestFit="1" customWidth="1"/>
    <col min="9746" max="9746" width="9.5" style="14" bestFit="1" customWidth="1"/>
    <col min="9747" max="9984" width="9" style="14" customWidth="1"/>
    <col min="9985" max="9985" width="3.375" style="14" customWidth="1"/>
    <col min="9986" max="9986" width="13.375" style="14" customWidth="1"/>
    <col min="9987" max="9987" width="9.5" style="14" bestFit="1" customWidth="1"/>
    <col min="9988" max="9988" width="15.75" style="14" bestFit="1" customWidth="1"/>
    <col min="9989" max="9989" width="10.5" style="14" bestFit="1" customWidth="1"/>
    <col min="9990" max="9990" width="9.5" style="14" bestFit="1" customWidth="1"/>
    <col min="9991" max="9991" width="8.5" style="14" bestFit="1" customWidth="1"/>
    <col min="9992" max="9992" width="15.75" style="14" bestFit="1" customWidth="1"/>
    <col min="9993" max="9993" width="7.5" style="14" bestFit="1" customWidth="1"/>
    <col min="9994" max="9994" width="9.5" style="14" bestFit="1" customWidth="1"/>
    <col min="9995" max="9995" width="11.5" style="14" bestFit="1" customWidth="1"/>
    <col min="9996" max="9996" width="15.75" style="14" bestFit="1" customWidth="1"/>
    <col min="9997" max="9997" width="10.5" style="14" bestFit="1" customWidth="1"/>
    <col min="9998" max="9998" width="9.5" style="14" bestFit="1" customWidth="1"/>
    <col min="9999" max="9999" width="8.5" style="14" bestFit="1" customWidth="1"/>
    <col min="10000" max="10000" width="13.625" style="14" bestFit="1" customWidth="1"/>
    <col min="10001" max="10001" width="8.5" style="14" bestFit="1" customWidth="1"/>
    <col min="10002" max="10002" width="9.5" style="14" bestFit="1" customWidth="1"/>
    <col min="10003" max="10240" width="9" style="14" customWidth="1"/>
    <col min="10241" max="10241" width="3.375" style="14" customWidth="1"/>
    <col min="10242" max="10242" width="13.375" style="14" customWidth="1"/>
    <col min="10243" max="10243" width="9.5" style="14" bestFit="1" customWidth="1"/>
    <col min="10244" max="10244" width="15.75" style="14" bestFit="1" customWidth="1"/>
    <col min="10245" max="10245" width="10.5" style="14" bestFit="1" customWidth="1"/>
    <col min="10246" max="10246" width="9.5" style="14" bestFit="1" customWidth="1"/>
    <col min="10247" max="10247" width="8.5" style="14" bestFit="1" customWidth="1"/>
    <col min="10248" max="10248" width="15.75" style="14" bestFit="1" customWidth="1"/>
    <col min="10249" max="10249" width="7.5" style="14" bestFit="1" customWidth="1"/>
    <col min="10250" max="10250" width="9.5" style="14" bestFit="1" customWidth="1"/>
    <col min="10251" max="10251" width="11.5" style="14" bestFit="1" customWidth="1"/>
    <col min="10252" max="10252" width="15.75" style="14" bestFit="1" customWidth="1"/>
    <col min="10253" max="10253" width="10.5" style="14" bestFit="1" customWidth="1"/>
    <col min="10254" max="10254" width="9.5" style="14" bestFit="1" customWidth="1"/>
    <col min="10255" max="10255" width="8.5" style="14" bestFit="1" customWidth="1"/>
    <col min="10256" max="10256" width="13.625" style="14" bestFit="1" customWidth="1"/>
    <col min="10257" max="10257" width="8.5" style="14" bestFit="1" customWidth="1"/>
    <col min="10258" max="10258" width="9.5" style="14" bestFit="1" customWidth="1"/>
    <col min="10259" max="10496" width="9" style="14" customWidth="1"/>
    <col min="10497" max="10497" width="3.375" style="14" customWidth="1"/>
    <col min="10498" max="10498" width="13.375" style="14" customWidth="1"/>
    <col min="10499" max="10499" width="9.5" style="14" bestFit="1" customWidth="1"/>
    <col min="10500" max="10500" width="15.75" style="14" bestFit="1" customWidth="1"/>
    <col min="10501" max="10501" width="10.5" style="14" bestFit="1" customWidth="1"/>
    <col min="10502" max="10502" width="9.5" style="14" bestFit="1" customWidth="1"/>
    <col min="10503" max="10503" width="8.5" style="14" bestFit="1" customWidth="1"/>
    <col min="10504" max="10504" width="15.75" style="14" bestFit="1" customWidth="1"/>
    <col min="10505" max="10505" width="7.5" style="14" bestFit="1" customWidth="1"/>
    <col min="10506" max="10506" width="9.5" style="14" bestFit="1" customWidth="1"/>
    <col min="10507" max="10507" width="11.5" style="14" bestFit="1" customWidth="1"/>
    <col min="10508" max="10508" width="15.75" style="14" bestFit="1" customWidth="1"/>
    <col min="10509" max="10509" width="10.5" style="14" bestFit="1" customWidth="1"/>
    <col min="10510" max="10510" width="9.5" style="14" bestFit="1" customWidth="1"/>
    <col min="10511" max="10511" width="8.5" style="14" bestFit="1" customWidth="1"/>
    <col min="10512" max="10512" width="13.625" style="14" bestFit="1" customWidth="1"/>
    <col min="10513" max="10513" width="8.5" style="14" bestFit="1" customWidth="1"/>
    <col min="10514" max="10514" width="9.5" style="14" bestFit="1" customWidth="1"/>
    <col min="10515" max="10752" width="9" style="14" customWidth="1"/>
    <col min="10753" max="10753" width="3.375" style="14" customWidth="1"/>
    <col min="10754" max="10754" width="13.375" style="14" customWidth="1"/>
    <col min="10755" max="10755" width="9.5" style="14" bestFit="1" customWidth="1"/>
    <col min="10756" max="10756" width="15.75" style="14" bestFit="1" customWidth="1"/>
    <col min="10757" max="10757" width="10.5" style="14" bestFit="1" customWidth="1"/>
    <col min="10758" max="10758" width="9.5" style="14" bestFit="1" customWidth="1"/>
    <col min="10759" max="10759" width="8.5" style="14" bestFit="1" customWidth="1"/>
    <col min="10760" max="10760" width="15.75" style="14" bestFit="1" customWidth="1"/>
    <col min="10761" max="10761" width="7.5" style="14" bestFit="1" customWidth="1"/>
    <col min="10762" max="10762" width="9.5" style="14" bestFit="1" customWidth="1"/>
    <col min="10763" max="10763" width="11.5" style="14" bestFit="1" customWidth="1"/>
    <col min="10764" max="10764" width="15.75" style="14" bestFit="1" customWidth="1"/>
    <col min="10765" max="10765" width="10.5" style="14" bestFit="1" customWidth="1"/>
    <col min="10766" max="10766" width="9.5" style="14" bestFit="1" customWidth="1"/>
    <col min="10767" max="10767" width="8.5" style="14" bestFit="1" customWidth="1"/>
    <col min="10768" max="10768" width="13.625" style="14" bestFit="1" customWidth="1"/>
    <col min="10769" max="10769" width="8.5" style="14" bestFit="1" customWidth="1"/>
    <col min="10770" max="10770" width="9.5" style="14" bestFit="1" customWidth="1"/>
    <col min="10771" max="11008" width="9" style="14" customWidth="1"/>
    <col min="11009" max="11009" width="3.375" style="14" customWidth="1"/>
    <col min="11010" max="11010" width="13.375" style="14" customWidth="1"/>
    <col min="11011" max="11011" width="9.5" style="14" bestFit="1" customWidth="1"/>
    <col min="11012" max="11012" width="15.75" style="14" bestFit="1" customWidth="1"/>
    <col min="11013" max="11013" width="10.5" style="14" bestFit="1" customWidth="1"/>
    <col min="11014" max="11014" width="9.5" style="14" bestFit="1" customWidth="1"/>
    <col min="11015" max="11015" width="8.5" style="14" bestFit="1" customWidth="1"/>
    <col min="11016" max="11016" width="15.75" style="14" bestFit="1" customWidth="1"/>
    <col min="11017" max="11017" width="7.5" style="14" bestFit="1" customWidth="1"/>
    <col min="11018" max="11018" width="9.5" style="14" bestFit="1" customWidth="1"/>
    <col min="11019" max="11019" width="11.5" style="14" bestFit="1" customWidth="1"/>
    <col min="11020" max="11020" width="15.75" style="14" bestFit="1" customWidth="1"/>
    <col min="11021" max="11021" width="10.5" style="14" bestFit="1" customWidth="1"/>
    <col min="11022" max="11022" width="9.5" style="14" bestFit="1" customWidth="1"/>
    <col min="11023" max="11023" width="8.5" style="14" bestFit="1" customWidth="1"/>
    <col min="11024" max="11024" width="13.625" style="14" bestFit="1" customWidth="1"/>
    <col min="11025" max="11025" width="8.5" style="14" bestFit="1" customWidth="1"/>
    <col min="11026" max="11026" width="9.5" style="14" bestFit="1" customWidth="1"/>
    <col min="11027" max="11264" width="9" style="14" customWidth="1"/>
    <col min="11265" max="11265" width="3.375" style="14" customWidth="1"/>
    <col min="11266" max="11266" width="13.375" style="14" customWidth="1"/>
    <col min="11267" max="11267" width="9.5" style="14" bestFit="1" customWidth="1"/>
    <col min="11268" max="11268" width="15.75" style="14" bestFit="1" customWidth="1"/>
    <col min="11269" max="11269" width="10.5" style="14" bestFit="1" customWidth="1"/>
    <col min="11270" max="11270" width="9.5" style="14" bestFit="1" customWidth="1"/>
    <col min="11271" max="11271" width="8.5" style="14" bestFit="1" customWidth="1"/>
    <col min="11272" max="11272" width="15.75" style="14" bestFit="1" customWidth="1"/>
    <col min="11273" max="11273" width="7.5" style="14" bestFit="1" customWidth="1"/>
    <col min="11274" max="11274" width="9.5" style="14" bestFit="1" customWidth="1"/>
    <col min="11275" max="11275" width="11.5" style="14" bestFit="1" customWidth="1"/>
    <col min="11276" max="11276" width="15.75" style="14" bestFit="1" customWidth="1"/>
    <col min="11277" max="11277" width="10.5" style="14" bestFit="1" customWidth="1"/>
    <col min="11278" max="11278" width="9.5" style="14" bestFit="1" customWidth="1"/>
    <col min="11279" max="11279" width="8.5" style="14" bestFit="1" customWidth="1"/>
    <col min="11280" max="11280" width="13.625" style="14" bestFit="1" customWidth="1"/>
    <col min="11281" max="11281" width="8.5" style="14" bestFit="1" customWidth="1"/>
    <col min="11282" max="11282" width="9.5" style="14" bestFit="1" customWidth="1"/>
    <col min="11283" max="11520" width="9" style="14" customWidth="1"/>
    <col min="11521" max="11521" width="3.375" style="14" customWidth="1"/>
    <col min="11522" max="11522" width="13.375" style="14" customWidth="1"/>
    <col min="11523" max="11523" width="9.5" style="14" bestFit="1" customWidth="1"/>
    <col min="11524" max="11524" width="15.75" style="14" bestFit="1" customWidth="1"/>
    <col min="11525" max="11525" width="10.5" style="14" bestFit="1" customWidth="1"/>
    <col min="11526" max="11526" width="9.5" style="14" bestFit="1" customWidth="1"/>
    <col min="11527" max="11527" width="8.5" style="14" bestFit="1" customWidth="1"/>
    <col min="11528" max="11528" width="15.75" style="14" bestFit="1" customWidth="1"/>
    <col min="11529" max="11529" width="7.5" style="14" bestFit="1" customWidth="1"/>
    <col min="11530" max="11530" width="9.5" style="14" bestFit="1" customWidth="1"/>
    <col min="11531" max="11531" width="11.5" style="14" bestFit="1" customWidth="1"/>
    <col min="11532" max="11532" width="15.75" style="14" bestFit="1" customWidth="1"/>
    <col min="11533" max="11533" width="10.5" style="14" bestFit="1" customWidth="1"/>
    <col min="11534" max="11534" width="9.5" style="14" bestFit="1" customWidth="1"/>
    <col min="11535" max="11535" width="8.5" style="14" bestFit="1" customWidth="1"/>
    <col min="11536" max="11536" width="13.625" style="14" bestFit="1" customWidth="1"/>
    <col min="11537" max="11537" width="8.5" style="14" bestFit="1" customWidth="1"/>
    <col min="11538" max="11538" width="9.5" style="14" bestFit="1" customWidth="1"/>
    <col min="11539" max="11776" width="9" style="14" customWidth="1"/>
    <col min="11777" max="11777" width="3.375" style="14" customWidth="1"/>
    <col min="11778" max="11778" width="13.375" style="14" customWidth="1"/>
    <col min="11779" max="11779" width="9.5" style="14" bestFit="1" customWidth="1"/>
    <col min="11780" max="11780" width="15.75" style="14" bestFit="1" customWidth="1"/>
    <col min="11781" max="11781" width="10.5" style="14" bestFit="1" customWidth="1"/>
    <col min="11782" max="11782" width="9.5" style="14" bestFit="1" customWidth="1"/>
    <col min="11783" max="11783" width="8.5" style="14" bestFit="1" customWidth="1"/>
    <col min="11784" max="11784" width="15.75" style="14" bestFit="1" customWidth="1"/>
    <col min="11785" max="11785" width="7.5" style="14" bestFit="1" customWidth="1"/>
    <col min="11786" max="11786" width="9.5" style="14" bestFit="1" customWidth="1"/>
    <col min="11787" max="11787" width="11.5" style="14" bestFit="1" customWidth="1"/>
    <col min="11788" max="11788" width="15.75" style="14" bestFit="1" customWidth="1"/>
    <col min="11789" max="11789" width="10.5" style="14" bestFit="1" customWidth="1"/>
    <col min="11790" max="11790" width="9.5" style="14" bestFit="1" customWidth="1"/>
    <col min="11791" max="11791" width="8.5" style="14" bestFit="1" customWidth="1"/>
    <col min="11792" max="11792" width="13.625" style="14" bestFit="1" customWidth="1"/>
    <col min="11793" max="11793" width="8.5" style="14" bestFit="1" customWidth="1"/>
    <col min="11794" max="11794" width="9.5" style="14" bestFit="1" customWidth="1"/>
    <col min="11795" max="12032" width="9" style="14" customWidth="1"/>
    <col min="12033" max="12033" width="3.375" style="14" customWidth="1"/>
    <col min="12034" max="12034" width="13.375" style="14" customWidth="1"/>
    <col min="12035" max="12035" width="9.5" style="14" bestFit="1" customWidth="1"/>
    <col min="12036" max="12036" width="15.75" style="14" bestFit="1" customWidth="1"/>
    <col min="12037" max="12037" width="10.5" style="14" bestFit="1" customWidth="1"/>
    <col min="12038" max="12038" width="9.5" style="14" bestFit="1" customWidth="1"/>
    <col min="12039" max="12039" width="8.5" style="14" bestFit="1" customWidth="1"/>
    <col min="12040" max="12040" width="15.75" style="14" bestFit="1" customWidth="1"/>
    <col min="12041" max="12041" width="7.5" style="14" bestFit="1" customWidth="1"/>
    <col min="12042" max="12042" width="9.5" style="14" bestFit="1" customWidth="1"/>
    <col min="12043" max="12043" width="11.5" style="14" bestFit="1" customWidth="1"/>
    <col min="12044" max="12044" width="15.75" style="14" bestFit="1" customWidth="1"/>
    <col min="12045" max="12045" width="10.5" style="14" bestFit="1" customWidth="1"/>
    <col min="12046" max="12046" width="9.5" style="14" bestFit="1" customWidth="1"/>
    <col min="12047" max="12047" width="8.5" style="14" bestFit="1" customWidth="1"/>
    <col min="12048" max="12048" width="13.625" style="14" bestFit="1" customWidth="1"/>
    <col min="12049" max="12049" width="8.5" style="14" bestFit="1" customWidth="1"/>
    <col min="12050" max="12050" width="9.5" style="14" bestFit="1" customWidth="1"/>
    <col min="12051" max="12288" width="9" style="14" customWidth="1"/>
    <col min="12289" max="12289" width="3.375" style="14" customWidth="1"/>
    <col min="12290" max="12290" width="13.375" style="14" customWidth="1"/>
    <col min="12291" max="12291" width="9.5" style="14" bestFit="1" customWidth="1"/>
    <col min="12292" max="12292" width="15.75" style="14" bestFit="1" customWidth="1"/>
    <col min="12293" max="12293" width="10.5" style="14" bestFit="1" customWidth="1"/>
    <col min="12294" max="12294" width="9.5" style="14" bestFit="1" customWidth="1"/>
    <col min="12295" max="12295" width="8.5" style="14" bestFit="1" customWidth="1"/>
    <col min="12296" max="12296" width="15.75" style="14" bestFit="1" customWidth="1"/>
    <col min="12297" max="12297" width="7.5" style="14" bestFit="1" customWidth="1"/>
    <col min="12298" max="12298" width="9.5" style="14" bestFit="1" customWidth="1"/>
    <col min="12299" max="12299" width="11.5" style="14" bestFit="1" customWidth="1"/>
    <col min="12300" max="12300" width="15.75" style="14" bestFit="1" customWidth="1"/>
    <col min="12301" max="12301" width="10.5" style="14" bestFit="1" customWidth="1"/>
    <col min="12302" max="12302" width="9.5" style="14" bestFit="1" customWidth="1"/>
    <col min="12303" max="12303" width="8.5" style="14" bestFit="1" customWidth="1"/>
    <col min="12304" max="12304" width="13.625" style="14" bestFit="1" customWidth="1"/>
    <col min="12305" max="12305" width="8.5" style="14" bestFit="1" customWidth="1"/>
    <col min="12306" max="12306" width="9.5" style="14" bestFit="1" customWidth="1"/>
    <col min="12307" max="12544" width="9" style="14" customWidth="1"/>
    <col min="12545" max="12545" width="3.375" style="14" customWidth="1"/>
    <col min="12546" max="12546" width="13.375" style="14" customWidth="1"/>
    <col min="12547" max="12547" width="9.5" style="14" bestFit="1" customWidth="1"/>
    <col min="12548" max="12548" width="15.75" style="14" bestFit="1" customWidth="1"/>
    <col min="12549" max="12549" width="10.5" style="14" bestFit="1" customWidth="1"/>
    <col min="12550" max="12550" width="9.5" style="14" bestFit="1" customWidth="1"/>
    <col min="12551" max="12551" width="8.5" style="14" bestFit="1" customWidth="1"/>
    <col min="12552" max="12552" width="15.75" style="14" bestFit="1" customWidth="1"/>
    <col min="12553" max="12553" width="7.5" style="14" bestFit="1" customWidth="1"/>
    <col min="12554" max="12554" width="9.5" style="14" bestFit="1" customWidth="1"/>
    <col min="12555" max="12555" width="11.5" style="14" bestFit="1" customWidth="1"/>
    <col min="12556" max="12556" width="15.75" style="14" bestFit="1" customWidth="1"/>
    <col min="12557" max="12557" width="10.5" style="14" bestFit="1" customWidth="1"/>
    <col min="12558" max="12558" width="9.5" style="14" bestFit="1" customWidth="1"/>
    <col min="12559" max="12559" width="8.5" style="14" bestFit="1" customWidth="1"/>
    <col min="12560" max="12560" width="13.625" style="14" bestFit="1" customWidth="1"/>
    <col min="12561" max="12561" width="8.5" style="14" bestFit="1" customWidth="1"/>
    <col min="12562" max="12562" width="9.5" style="14" bestFit="1" customWidth="1"/>
    <col min="12563" max="12800" width="9" style="14" customWidth="1"/>
    <col min="12801" max="12801" width="3.375" style="14" customWidth="1"/>
    <col min="12802" max="12802" width="13.375" style="14" customWidth="1"/>
    <col min="12803" max="12803" width="9.5" style="14" bestFit="1" customWidth="1"/>
    <col min="12804" max="12804" width="15.75" style="14" bestFit="1" customWidth="1"/>
    <col min="12805" max="12805" width="10.5" style="14" bestFit="1" customWidth="1"/>
    <col min="12806" max="12806" width="9.5" style="14" bestFit="1" customWidth="1"/>
    <col min="12807" max="12807" width="8.5" style="14" bestFit="1" customWidth="1"/>
    <col min="12808" max="12808" width="15.75" style="14" bestFit="1" customWidth="1"/>
    <col min="12809" max="12809" width="7.5" style="14" bestFit="1" customWidth="1"/>
    <col min="12810" max="12810" width="9.5" style="14" bestFit="1" customWidth="1"/>
    <col min="12811" max="12811" width="11.5" style="14" bestFit="1" customWidth="1"/>
    <col min="12812" max="12812" width="15.75" style="14" bestFit="1" customWidth="1"/>
    <col min="12813" max="12813" width="10.5" style="14" bestFit="1" customWidth="1"/>
    <col min="12814" max="12814" width="9.5" style="14" bestFit="1" customWidth="1"/>
    <col min="12815" max="12815" width="8.5" style="14" bestFit="1" customWidth="1"/>
    <col min="12816" max="12816" width="13.625" style="14" bestFit="1" customWidth="1"/>
    <col min="12817" max="12817" width="8.5" style="14" bestFit="1" customWidth="1"/>
    <col min="12818" max="12818" width="9.5" style="14" bestFit="1" customWidth="1"/>
    <col min="12819" max="13056" width="9" style="14" customWidth="1"/>
    <col min="13057" max="13057" width="3.375" style="14" customWidth="1"/>
    <col min="13058" max="13058" width="13.375" style="14" customWidth="1"/>
    <col min="13059" max="13059" width="9.5" style="14" bestFit="1" customWidth="1"/>
    <col min="13060" max="13060" width="15.75" style="14" bestFit="1" customWidth="1"/>
    <col min="13061" max="13061" width="10.5" style="14" bestFit="1" customWidth="1"/>
    <col min="13062" max="13062" width="9.5" style="14" bestFit="1" customWidth="1"/>
    <col min="13063" max="13063" width="8.5" style="14" bestFit="1" customWidth="1"/>
    <col min="13064" max="13064" width="15.75" style="14" bestFit="1" customWidth="1"/>
    <col min="13065" max="13065" width="7.5" style="14" bestFit="1" customWidth="1"/>
    <col min="13066" max="13066" width="9.5" style="14" bestFit="1" customWidth="1"/>
    <col min="13067" max="13067" width="11.5" style="14" bestFit="1" customWidth="1"/>
    <col min="13068" max="13068" width="15.75" style="14" bestFit="1" customWidth="1"/>
    <col min="13069" max="13069" width="10.5" style="14" bestFit="1" customWidth="1"/>
    <col min="13070" max="13070" width="9.5" style="14" bestFit="1" customWidth="1"/>
    <col min="13071" max="13071" width="8.5" style="14" bestFit="1" customWidth="1"/>
    <col min="13072" max="13072" width="13.625" style="14" bestFit="1" customWidth="1"/>
    <col min="13073" max="13073" width="8.5" style="14" bestFit="1" customWidth="1"/>
    <col min="13074" max="13074" width="9.5" style="14" bestFit="1" customWidth="1"/>
    <col min="13075" max="13312" width="9" style="14" customWidth="1"/>
    <col min="13313" max="13313" width="3.375" style="14" customWidth="1"/>
    <col min="13314" max="13314" width="13.375" style="14" customWidth="1"/>
    <col min="13315" max="13315" width="9.5" style="14" bestFit="1" customWidth="1"/>
    <col min="13316" max="13316" width="15.75" style="14" bestFit="1" customWidth="1"/>
    <col min="13317" max="13317" width="10.5" style="14" bestFit="1" customWidth="1"/>
    <col min="13318" max="13318" width="9.5" style="14" bestFit="1" customWidth="1"/>
    <col min="13319" max="13319" width="8.5" style="14" bestFit="1" customWidth="1"/>
    <col min="13320" max="13320" width="15.75" style="14" bestFit="1" customWidth="1"/>
    <col min="13321" max="13321" width="7.5" style="14" bestFit="1" customWidth="1"/>
    <col min="13322" max="13322" width="9.5" style="14" bestFit="1" customWidth="1"/>
    <col min="13323" max="13323" width="11.5" style="14" bestFit="1" customWidth="1"/>
    <col min="13324" max="13324" width="15.75" style="14" bestFit="1" customWidth="1"/>
    <col min="13325" max="13325" width="10.5" style="14" bestFit="1" customWidth="1"/>
    <col min="13326" max="13326" width="9.5" style="14" bestFit="1" customWidth="1"/>
    <col min="13327" max="13327" width="8.5" style="14" bestFit="1" customWidth="1"/>
    <col min="13328" max="13328" width="13.625" style="14" bestFit="1" customWidth="1"/>
    <col min="13329" max="13329" width="8.5" style="14" bestFit="1" customWidth="1"/>
    <col min="13330" max="13330" width="9.5" style="14" bestFit="1" customWidth="1"/>
    <col min="13331" max="13568" width="9" style="14" customWidth="1"/>
    <col min="13569" max="13569" width="3.375" style="14" customWidth="1"/>
    <col min="13570" max="13570" width="13.375" style="14" customWidth="1"/>
    <col min="13571" max="13571" width="9.5" style="14" bestFit="1" customWidth="1"/>
    <col min="13572" max="13572" width="15.75" style="14" bestFit="1" customWidth="1"/>
    <col min="13573" max="13573" width="10.5" style="14" bestFit="1" customWidth="1"/>
    <col min="13574" max="13574" width="9.5" style="14" bestFit="1" customWidth="1"/>
    <col min="13575" max="13575" width="8.5" style="14" bestFit="1" customWidth="1"/>
    <col min="13576" max="13576" width="15.75" style="14" bestFit="1" customWidth="1"/>
    <col min="13577" max="13577" width="7.5" style="14" bestFit="1" customWidth="1"/>
    <col min="13578" max="13578" width="9.5" style="14" bestFit="1" customWidth="1"/>
    <col min="13579" max="13579" width="11.5" style="14" bestFit="1" customWidth="1"/>
    <col min="13580" max="13580" width="15.75" style="14" bestFit="1" customWidth="1"/>
    <col min="13581" max="13581" width="10.5" style="14" bestFit="1" customWidth="1"/>
    <col min="13582" max="13582" width="9.5" style="14" bestFit="1" customWidth="1"/>
    <col min="13583" max="13583" width="8.5" style="14" bestFit="1" customWidth="1"/>
    <col min="13584" max="13584" width="13.625" style="14" bestFit="1" customWidth="1"/>
    <col min="13585" max="13585" width="8.5" style="14" bestFit="1" customWidth="1"/>
    <col min="13586" max="13586" width="9.5" style="14" bestFit="1" customWidth="1"/>
    <col min="13587" max="13824" width="9" style="14" customWidth="1"/>
    <col min="13825" max="13825" width="3.375" style="14" customWidth="1"/>
    <col min="13826" max="13826" width="13.375" style="14" customWidth="1"/>
    <col min="13827" max="13827" width="9.5" style="14" bestFit="1" customWidth="1"/>
    <col min="13828" max="13828" width="15.75" style="14" bestFit="1" customWidth="1"/>
    <col min="13829" max="13829" width="10.5" style="14" bestFit="1" customWidth="1"/>
    <col min="13830" max="13830" width="9.5" style="14" bestFit="1" customWidth="1"/>
    <col min="13831" max="13831" width="8.5" style="14" bestFit="1" customWidth="1"/>
    <col min="13832" max="13832" width="15.75" style="14" bestFit="1" customWidth="1"/>
    <col min="13833" max="13833" width="7.5" style="14" bestFit="1" customWidth="1"/>
    <col min="13834" max="13834" width="9.5" style="14" bestFit="1" customWidth="1"/>
    <col min="13835" max="13835" width="11.5" style="14" bestFit="1" customWidth="1"/>
    <col min="13836" max="13836" width="15.75" style="14" bestFit="1" customWidth="1"/>
    <col min="13837" max="13837" width="10.5" style="14" bestFit="1" customWidth="1"/>
    <col min="13838" max="13838" width="9.5" style="14" bestFit="1" customWidth="1"/>
    <col min="13839" max="13839" width="8.5" style="14" bestFit="1" customWidth="1"/>
    <col min="13840" max="13840" width="13.625" style="14" bestFit="1" customWidth="1"/>
    <col min="13841" max="13841" width="8.5" style="14" bestFit="1" customWidth="1"/>
    <col min="13842" max="13842" width="9.5" style="14" bestFit="1" customWidth="1"/>
    <col min="13843" max="14080" width="9" style="14" customWidth="1"/>
    <col min="14081" max="14081" width="3.375" style="14" customWidth="1"/>
    <col min="14082" max="14082" width="13.375" style="14" customWidth="1"/>
    <col min="14083" max="14083" width="9.5" style="14" bestFit="1" customWidth="1"/>
    <col min="14084" max="14084" width="15.75" style="14" bestFit="1" customWidth="1"/>
    <col min="14085" max="14085" width="10.5" style="14" bestFit="1" customWidth="1"/>
    <col min="14086" max="14086" width="9.5" style="14" bestFit="1" customWidth="1"/>
    <col min="14087" max="14087" width="8.5" style="14" bestFit="1" customWidth="1"/>
    <col min="14088" max="14088" width="15.75" style="14" bestFit="1" customWidth="1"/>
    <col min="14089" max="14089" width="7.5" style="14" bestFit="1" customWidth="1"/>
    <col min="14090" max="14090" width="9.5" style="14" bestFit="1" customWidth="1"/>
    <col min="14091" max="14091" width="11.5" style="14" bestFit="1" customWidth="1"/>
    <col min="14092" max="14092" width="15.75" style="14" bestFit="1" customWidth="1"/>
    <col min="14093" max="14093" width="10.5" style="14" bestFit="1" customWidth="1"/>
    <col min="14094" max="14094" width="9.5" style="14" bestFit="1" customWidth="1"/>
    <col min="14095" max="14095" width="8.5" style="14" bestFit="1" customWidth="1"/>
    <col min="14096" max="14096" width="13.625" style="14" bestFit="1" customWidth="1"/>
    <col min="14097" max="14097" width="8.5" style="14" bestFit="1" customWidth="1"/>
    <col min="14098" max="14098" width="9.5" style="14" bestFit="1" customWidth="1"/>
    <col min="14099" max="14336" width="9" style="14" customWidth="1"/>
    <col min="14337" max="14337" width="3.375" style="14" customWidth="1"/>
    <col min="14338" max="14338" width="13.375" style="14" customWidth="1"/>
    <col min="14339" max="14339" width="9.5" style="14" bestFit="1" customWidth="1"/>
    <col min="14340" max="14340" width="15.75" style="14" bestFit="1" customWidth="1"/>
    <col min="14341" max="14341" width="10.5" style="14" bestFit="1" customWidth="1"/>
    <col min="14342" max="14342" width="9.5" style="14" bestFit="1" customWidth="1"/>
    <col min="14343" max="14343" width="8.5" style="14" bestFit="1" customWidth="1"/>
    <col min="14344" max="14344" width="15.75" style="14" bestFit="1" customWidth="1"/>
    <col min="14345" max="14345" width="7.5" style="14" bestFit="1" customWidth="1"/>
    <col min="14346" max="14346" width="9.5" style="14" bestFit="1" customWidth="1"/>
    <col min="14347" max="14347" width="11.5" style="14" bestFit="1" customWidth="1"/>
    <col min="14348" max="14348" width="15.75" style="14" bestFit="1" customWidth="1"/>
    <col min="14349" max="14349" width="10.5" style="14" bestFit="1" customWidth="1"/>
    <col min="14350" max="14350" width="9.5" style="14" bestFit="1" customWidth="1"/>
    <col min="14351" max="14351" width="8.5" style="14" bestFit="1" customWidth="1"/>
    <col min="14352" max="14352" width="13.625" style="14" bestFit="1" customWidth="1"/>
    <col min="14353" max="14353" width="8.5" style="14" bestFit="1" customWidth="1"/>
    <col min="14354" max="14354" width="9.5" style="14" bestFit="1" customWidth="1"/>
    <col min="14355" max="14592" width="9" style="14" customWidth="1"/>
    <col min="14593" max="14593" width="3.375" style="14" customWidth="1"/>
    <col min="14594" max="14594" width="13.375" style="14" customWidth="1"/>
    <col min="14595" max="14595" width="9.5" style="14" bestFit="1" customWidth="1"/>
    <col min="14596" max="14596" width="15.75" style="14" bestFit="1" customWidth="1"/>
    <col min="14597" max="14597" width="10.5" style="14" bestFit="1" customWidth="1"/>
    <col min="14598" max="14598" width="9.5" style="14" bestFit="1" customWidth="1"/>
    <col min="14599" max="14599" width="8.5" style="14" bestFit="1" customWidth="1"/>
    <col min="14600" max="14600" width="15.75" style="14" bestFit="1" customWidth="1"/>
    <col min="14601" max="14601" width="7.5" style="14" bestFit="1" customWidth="1"/>
    <col min="14602" max="14602" width="9.5" style="14" bestFit="1" customWidth="1"/>
    <col min="14603" max="14603" width="11.5" style="14" bestFit="1" customWidth="1"/>
    <col min="14604" max="14604" width="15.75" style="14" bestFit="1" customWidth="1"/>
    <col min="14605" max="14605" width="10.5" style="14" bestFit="1" customWidth="1"/>
    <col min="14606" max="14606" width="9.5" style="14" bestFit="1" customWidth="1"/>
    <col min="14607" max="14607" width="8.5" style="14" bestFit="1" customWidth="1"/>
    <col min="14608" max="14608" width="13.625" style="14" bestFit="1" customWidth="1"/>
    <col min="14609" max="14609" width="8.5" style="14" bestFit="1" customWidth="1"/>
    <col min="14610" max="14610" width="9.5" style="14" bestFit="1" customWidth="1"/>
    <col min="14611" max="14848" width="9" style="14" customWidth="1"/>
    <col min="14849" max="14849" width="3.375" style="14" customWidth="1"/>
    <col min="14850" max="14850" width="13.375" style="14" customWidth="1"/>
    <col min="14851" max="14851" width="9.5" style="14" bestFit="1" customWidth="1"/>
    <col min="14852" max="14852" width="15.75" style="14" bestFit="1" customWidth="1"/>
    <col min="14853" max="14853" width="10.5" style="14" bestFit="1" customWidth="1"/>
    <col min="14854" max="14854" width="9.5" style="14" bestFit="1" customWidth="1"/>
    <col min="14855" max="14855" width="8.5" style="14" bestFit="1" customWidth="1"/>
    <col min="14856" max="14856" width="15.75" style="14" bestFit="1" customWidth="1"/>
    <col min="14857" max="14857" width="7.5" style="14" bestFit="1" customWidth="1"/>
    <col min="14858" max="14858" width="9.5" style="14" bestFit="1" customWidth="1"/>
    <col min="14859" max="14859" width="11.5" style="14" bestFit="1" customWidth="1"/>
    <col min="14860" max="14860" width="15.75" style="14" bestFit="1" customWidth="1"/>
    <col min="14861" max="14861" width="10.5" style="14" bestFit="1" customWidth="1"/>
    <col min="14862" max="14862" width="9.5" style="14" bestFit="1" customWidth="1"/>
    <col min="14863" max="14863" width="8.5" style="14" bestFit="1" customWidth="1"/>
    <col min="14864" max="14864" width="13.625" style="14" bestFit="1" customWidth="1"/>
    <col min="14865" max="14865" width="8.5" style="14" bestFit="1" customWidth="1"/>
    <col min="14866" max="14866" width="9.5" style="14" bestFit="1" customWidth="1"/>
    <col min="14867" max="15104" width="9" style="14" customWidth="1"/>
    <col min="15105" max="15105" width="3.375" style="14" customWidth="1"/>
    <col min="15106" max="15106" width="13.375" style="14" customWidth="1"/>
    <col min="15107" max="15107" width="9.5" style="14" bestFit="1" customWidth="1"/>
    <col min="15108" max="15108" width="15.75" style="14" bestFit="1" customWidth="1"/>
    <col min="15109" max="15109" width="10.5" style="14" bestFit="1" customWidth="1"/>
    <col min="15110" max="15110" width="9.5" style="14" bestFit="1" customWidth="1"/>
    <col min="15111" max="15111" width="8.5" style="14" bestFit="1" customWidth="1"/>
    <col min="15112" max="15112" width="15.75" style="14" bestFit="1" customWidth="1"/>
    <col min="15113" max="15113" width="7.5" style="14" bestFit="1" customWidth="1"/>
    <col min="15114" max="15114" width="9.5" style="14" bestFit="1" customWidth="1"/>
    <col min="15115" max="15115" width="11.5" style="14" bestFit="1" customWidth="1"/>
    <col min="15116" max="15116" width="15.75" style="14" bestFit="1" customWidth="1"/>
    <col min="15117" max="15117" width="10.5" style="14" bestFit="1" customWidth="1"/>
    <col min="15118" max="15118" width="9.5" style="14" bestFit="1" customWidth="1"/>
    <col min="15119" max="15119" width="8.5" style="14" bestFit="1" customWidth="1"/>
    <col min="15120" max="15120" width="13.625" style="14" bestFit="1" customWidth="1"/>
    <col min="15121" max="15121" width="8.5" style="14" bestFit="1" customWidth="1"/>
    <col min="15122" max="15122" width="9.5" style="14" bestFit="1" customWidth="1"/>
    <col min="15123" max="15360" width="9" style="14" customWidth="1"/>
    <col min="15361" max="15361" width="3.375" style="14" customWidth="1"/>
    <col min="15362" max="15362" width="13.375" style="14" customWidth="1"/>
    <col min="15363" max="15363" width="9.5" style="14" bestFit="1" customWidth="1"/>
    <col min="15364" max="15364" width="15.75" style="14" bestFit="1" customWidth="1"/>
    <col min="15365" max="15365" width="10.5" style="14" bestFit="1" customWidth="1"/>
    <col min="15366" max="15366" width="9.5" style="14" bestFit="1" customWidth="1"/>
    <col min="15367" max="15367" width="8.5" style="14" bestFit="1" customWidth="1"/>
    <col min="15368" max="15368" width="15.75" style="14" bestFit="1" customWidth="1"/>
    <col min="15369" max="15369" width="7.5" style="14" bestFit="1" customWidth="1"/>
    <col min="15370" max="15370" width="9.5" style="14" bestFit="1" customWidth="1"/>
    <col min="15371" max="15371" width="11.5" style="14" bestFit="1" customWidth="1"/>
    <col min="15372" max="15372" width="15.75" style="14" bestFit="1" customWidth="1"/>
    <col min="15373" max="15373" width="10.5" style="14" bestFit="1" customWidth="1"/>
    <col min="15374" max="15374" width="9.5" style="14" bestFit="1" customWidth="1"/>
    <col min="15375" max="15375" width="8.5" style="14" bestFit="1" customWidth="1"/>
    <col min="15376" max="15376" width="13.625" style="14" bestFit="1" customWidth="1"/>
    <col min="15377" max="15377" width="8.5" style="14" bestFit="1" customWidth="1"/>
    <col min="15378" max="15378" width="9.5" style="14" bestFit="1" customWidth="1"/>
    <col min="15379" max="15616" width="9" style="14" customWidth="1"/>
    <col min="15617" max="15617" width="3.375" style="14" customWidth="1"/>
    <col min="15618" max="15618" width="13.375" style="14" customWidth="1"/>
    <col min="15619" max="15619" width="9.5" style="14" bestFit="1" customWidth="1"/>
    <col min="15620" max="15620" width="15.75" style="14" bestFit="1" customWidth="1"/>
    <col min="15621" max="15621" width="10.5" style="14" bestFit="1" customWidth="1"/>
    <col min="15622" max="15622" width="9.5" style="14" bestFit="1" customWidth="1"/>
    <col min="15623" max="15623" width="8.5" style="14" bestFit="1" customWidth="1"/>
    <col min="15624" max="15624" width="15.75" style="14" bestFit="1" customWidth="1"/>
    <col min="15625" max="15625" width="7.5" style="14" bestFit="1" customWidth="1"/>
    <col min="15626" max="15626" width="9.5" style="14" bestFit="1" customWidth="1"/>
    <col min="15627" max="15627" width="11.5" style="14" bestFit="1" customWidth="1"/>
    <col min="15628" max="15628" width="15.75" style="14" bestFit="1" customWidth="1"/>
    <col min="15629" max="15629" width="10.5" style="14" bestFit="1" customWidth="1"/>
    <col min="15630" max="15630" width="9.5" style="14" bestFit="1" customWidth="1"/>
    <col min="15631" max="15631" width="8.5" style="14" bestFit="1" customWidth="1"/>
    <col min="15632" max="15632" width="13.625" style="14" bestFit="1" customWidth="1"/>
    <col min="15633" max="15633" width="8.5" style="14" bestFit="1" customWidth="1"/>
    <col min="15634" max="15634" width="9.5" style="14" bestFit="1" customWidth="1"/>
    <col min="15635" max="15872" width="9" style="14" customWidth="1"/>
    <col min="15873" max="15873" width="3.375" style="14" customWidth="1"/>
    <col min="15874" max="15874" width="13.375" style="14" customWidth="1"/>
    <col min="15875" max="15875" width="9.5" style="14" bestFit="1" customWidth="1"/>
    <col min="15876" max="15876" width="15.75" style="14" bestFit="1" customWidth="1"/>
    <col min="15877" max="15877" width="10.5" style="14" bestFit="1" customWidth="1"/>
    <col min="15878" max="15878" width="9.5" style="14" bestFit="1" customWidth="1"/>
    <col min="15879" max="15879" width="8.5" style="14" bestFit="1" customWidth="1"/>
    <col min="15880" max="15880" width="15.75" style="14" bestFit="1" customWidth="1"/>
    <col min="15881" max="15881" width="7.5" style="14" bestFit="1" customWidth="1"/>
    <col min="15882" max="15882" width="9.5" style="14" bestFit="1" customWidth="1"/>
    <col min="15883" max="15883" width="11.5" style="14" bestFit="1" customWidth="1"/>
    <col min="15884" max="15884" width="15.75" style="14" bestFit="1" customWidth="1"/>
    <col min="15885" max="15885" width="10.5" style="14" bestFit="1" customWidth="1"/>
    <col min="15886" max="15886" width="9.5" style="14" bestFit="1" customWidth="1"/>
    <col min="15887" max="15887" width="8.5" style="14" bestFit="1" customWidth="1"/>
    <col min="15888" max="15888" width="13.625" style="14" bestFit="1" customWidth="1"/>
    <col min="15889" max="15889" width="8.5" style="14" bestFit="1" customWidth="1"/>
    <col min="15890" max="15890" width="9.5" style="14" bestFit="1" customWidth="1"/>
    <col min="15891" max="16128" width="9" style="14" customWidth="1"/>
    <col min="16129" max="16129" width="3.375" style="14" customWidth="1"/>
    <col min="16130" max="16130" width="13.375" style="14" customWidth="1"/>
    <col min="16131" max="16131" width="9.5" style="14" bestFit="1" customWidth="1"/>
    <col min="16132" max="16132" width="15.75" style="14" bestFit="1" customWidth="1"/>
    <col min="16133" max="16133" width="10.5" style="14" bestFit="1" customWidth="1"/>
    <col min="16134" max="16134" width="9.5" style="14" bestFit="1" customWidth="1"/>
    <col min="16135" max="16135" width="8.5" style="14" bestFit="1" customWidth="1"/>
    <col min="16136" max="16136" width="15.75" style="14" bestFit="1" customWidth="1"/>
    <col min="16137" max="16137" width="7.5" style="14" bestFit="1" customWidth="1"/>
    <col min="16138" max="16138" width="9.5" style="14" bestFit="1" customWidth="1"/>
    <col min="16139" max="16139" width="11.5" style="14" bestFit="1" customWidth="1"/>
    <col min="16140" max="16140" width="15.75" style="14" bestFit="1" customWidth="1"/>
    <col min="16141" max="16141" width="10.5" style="14" bestFit="1" customWidth="1"/>
    <col min="16142" max="16142" width="9.5" style="14" bestFit="1" customWidth="1"/>
    <col min="16143" max="16143" width="8.5" style="14" bestFit="1" customWidth="1"/>
    <col min="16144" max="16144" width="13.625" style="14" bestFit="1" customWidth="1"/>
    <col min="16145" max="16145" width="8.5" style="14" bestFit="1" customWidth="1"/>
    <col min="16146" max="16146" width="9.5" style="14" bestFit="1" customWidth="1"/>
    <col min="16147" max="16384" width="9" style="14" customWidth="1"/>
  </cols>
  <sheetData>
    <row r="1" spans="1:18" ht="24.95" customHeight="1">
      <c r="A1" s="76" t="s">
        <v>254</v>
      </c>
      <c r="C1" s="78"/>
      <c r="D1" s="78"/>
      <c r="E1" s="84"/>
    </row>
    <row r="2" spans="1:18" s="4" customFormat="1" ht="13.2">
      <c r="A2" s="4"/>
      <c r="B2" s="12"/>
      <c r="C2" s="79"/>
      <c r="D2" s="79"/>
      <c r="E2" s="85"/>
      <c r="F2" s="12"/>
      <c r="G2" s="12"/>
      <c r="H2" s="12"/>
      <c r="I2" s="12"/>
      <c r="J2" s="12"/>
      <c r="K2" s="12"/>
      <c r="L2" s="12"/>
      <c r="M2" s="12"/>
      <c r="N2" s="12"/>
      <c r="O2" s="12"/>
      <c r="P2" s="12"/>
      <c r="Q2" s="12"/>
      <c r="R2" s="12"/>
    </row>
    <row r="3" spans="1:18" s="4" customFormat="1" ht="20.100000000000001" customHeight="1">
      <c r="A3" s="4"/>
      <c r="B3" s="63" t="s">
        <v>209</v>
      </c>
      <c r="C3" s="39" t="s">
        <v>208</v>
      </c>
      <c r="D3" s="8"/>
      <c r="E3" s="8"/>
      <c r="F3" s="8"/>
      <c r="G3" s="39" t="s">
        <v>152</v>
      </c>
      <c r="H3" s="8"/>
      <c r="I3" s="8"/>
      <c r="J3" s="8"/>
      <c r="K3" s="39" t="s">
        <v>62</v>
      </c>
      <c r="L3" s="8"/>
      <c r="M3" s="8"/>
      <c r="N3" s="8"/>
      <c r="O3" s="39" t="s">
        <v>207</v>
      </c>
      <c r="P3" s="8"/>
      <c r="Q3" s="8"/>
      <c r="R3" s="8"/>
    </row>
    <row r="4" spans="1:18" s="4" customFormat="1" ht="45" customHeight="1">
      <c r="A4" s="4"/>
      <c r="B4" s="32"/>
      <c r="C4" s="80" t="s">
        <v>42</v>
      </c>
      <c r="D4" s="83" t="s">
        <v>205</v>
      </c>
      <c r="E4" s="86" t="s">
        <v>69</v>
      </c>
      <c r="F4" s="40" t="s">
        <v>202</v>
      </c>
      <c r="G4" s="39" t="s">
        <v>42</v>
      </c>
      <c r="H4" s="40" t="s">
        <v>205</v>
      </c>
      <c r="I4" s="40" t="s">
        <v>69</v>
      </c>
      <c r="J4" s="40" t="s">
        <v>202</v>
      </c>
      <c r="K4" s="39" t="s">
        <v>42</v>
      </c>
      <c r="L4" s="40" t="s">
        <v>205</v>
      </c>
      <c r="M4" s="40" t="s">
        <v>69</v>
      </c>
      <c r="N4" s="40" t="s">
        <v>202</v>
      </c>
      <c r="O4" s="39" t="s">
        <v>42</v>
      </c>
      <c r="P4" s="40" t="s">
        <v>205</v>
      </c>
      <c r="Q4" s="40" t="s">
        <v>69</v>
      </c>
      <c r="R4" s="40" t="s">
        <v>202</v>
      </c>
    </row>
    <row r="5" spans="1:18" s="4" customFormat="1" ht="30" customHeight="1">
      <c r="A5" s="4"/>
      <c r="B5" s="39" t="s">
        <v>188</v>
      </c>
      <c r="C5" s="41">
        <v>255351</v>
      </c>
      <c r="D5" s="41">
        <v>6713592</v>
      </c>
      <c r="E5" s="87">
        <v>982.16</v>
      </c>
      <c r="F5" s="91">
        <v>26292</v>
      </c>
      <c r="G5" s="91">
        <v>6044</v>
      </c>
      <c r="H5" s="91">
        <v>3260431</v>
      </c>
      <c r="I5" s="87">
        <v>23.25</v>
      </c>
      <c r="J5" s="91">
        <v>539449</v>
      </c>
      <c r="K5" s="91">
        <v>201321</v>
      </c>
      <c r="L5" s="91">
        <v>2760659</v>
      </c>
      <c r="M5" s="87">
        <v>774.34</v>
      </c>
      <c r="N5" s="91">
        <v>13713</v>
      </c>
      <c r="O5" s="91">
        <v>47986</v>
      </c>
      <c r="P5" s="91">
        <v>692502</v>
      </c>
      <c r="Q5" s="95">
        <v>184.57</v>
      </c>
      <c r="R5" s="91">
        <v>14431</v>
      </c>
    </row>
    <row r="6" spans="1:18" s="4" customFormat="1" ht="30" customHeight="1">
      <c r="A6" s="4"/>
      <c r="B6" s="39" t="s">
        <v>186</v>
      </c>
      <c r="C6" s="41">
        <v>254951</v>
      </c>
      <c r="D6" s="41">
        <v>6503604</v>
      </c>
      <c r="E6" s="87">
        <v>1003.7</v>
      </c>
      <c r="F6" s="91">
        <v>25509</v>
      </c>
      <c r="G6" s="91">
        <v>5853</v>
      </c>
      <c r="H6" s="91">
        <v>3059825</v>
      </c>
      <c r="I6" s="87">
        <v>23.04</v>
      </c>
      <c r="J6" s="91">
        <v>522779</v>
      </c>
      <c r="K6" s="91">
        <v>199926</v>
      </c>
      <c r="L6" s="91">
        <v>2738212</v>
      </c>
      <c r="M6" s="87">
        <v>787.08</v>
      </c>
      <c r="N6" s="91">
        <v>13696</v>
      </c>
      <c r="O6" s="91">
        <v>49172</v>
      </c>
      <c r="P6" s="91">
        <v>705567</v>
      </c>
      <c r="Q6" s="95">
        <v>193.58</v>
      </c>
      <c r="R6" s="91">
        <v>14349</v>
      </c>
    </row>
    <row r="7" spans="1:18" s="4" customFormat="1" ht="30" customHeight="1">
      <c r="A7" s="4"/>
      <c r="B7" s="39" t="s">
        <v>35</v>
      </c>
      <c r="C7" s="41">
        <v>253589</v>
      </c>
      <c r="D7" s="41">
        <v>6488359</v>
      </c>
      <c r="E7" s="87">
        <v>1022.1653432222178</v>
      </c>
      <c r="F7" s="91">
        <v>25586.121637768199</v>
      </c>
      <c r="G7" s="91">
        <v>5679</v>
      </c>
      <c r="H7" s="92">
        <v>3025406</v>
      </c>
      <c r="I7" s="87">
        <v>22.890886371881173</v>
      </c>
      <c r="J7" s="91">
        <v>532735.69290368026</v>
      </c>
      <c r="K7" s="91">
        <v>198192</v>
      </c>
      <c r="L7" s="91">
        <v>2769794</v>
      </c>
      <c r="M7" s="87">
        <v>798.87137732274573</v>
      </c>
      <c r="N7" s="91">
        <v>13975.306773229999</v>
      </c>
      <c r="O7" s="91">
        <v>49718</v>
      </c>
      <c r="P7" s="91">
        <v>693158</v>
      </c>
      <c r="Q7" s="95">
        <v>200.40307952759079</v>
      </c>
      <c r="R7" s="91">
        <v>13941.791705217427</v>
      </c>
    </row>
    <row r="8" spans="1:18" s="4" customFormat="1" ht="30" customHeight="1">
      <c r="A8" s="4"/>
      <c r="B8" s="39" t="s">
        <v>155</v>
      </c>
      <c r="C8" s="41">
        <v>250843</v>
      </c>
      <c r="D8" s="41">
        <v>6475640</v>
      </c>
      <c r="E8" s="87">
        <v>1058.19</v>
      </c>
      <c r="F8" s="91">
        <v>25815</v>
      </c>
      <c r="G8" s="91">
        <v>5632</v>
      </c>
      <c r="H8" s="92">
        <v>3067752</v>
      </c>
      <c r="I8" s="87">
        <v>23.75</v>
      </c>
      <c r="J8" s="91">
        <v>544700</v>
      </c>
      <c r="K8" s="91">
        <v>196379</v>
      </c>
      <c r="L8" s="91">
        <v>2739932</v>
      </c>
      <c r="M8" s="87">
        <v>828.43</v>
      </c>
      <c r="N8" s="91">
        <v>13952</v>
      </c>
      <c r="O8" s="91">
        <v>48832</v>
      </c>
      <c r="P8" s="91">
        <v>667954</v>
      </c>
      <c r="Q8" s="95">
        <v>206</v>
      </c>
      <c r="R8" s="91">
        <v>13678</v>
      </c>
    </row>
    <row r="9" spans="1:18" s="4" customFormat="1" ht="30" customHeight="1">
      <c r="A9" s="4"/>
      <c r="B9" s="39" t="s">
        <v>185</v>
      </c>
      <c r="C9" s="41">
        <v>242609</v>
      </c>
      <c r="D9" s="41">
        <v>6170904</v>
      </c>
      <c r="E9" s="87">
        <v>1067.68</v>
      </c>
      <c r="F9" s="91">
        <v>25436</v>
      </c>
      <c r="G9" s="91">
        <v>5356</v>
      </c>
      <c r="H9" s="92">
        <v>2912453</v>
      </c>
      <c r="I9" s="87">
        <v>23.57</v>
      </c>
      <c r="J9" s="91">
        <v>543774</v>
      </c>
      <c r="K9" s="91">
        <v>189737</v>
      </c>
      <c r="L9" s="91">
        <v>2606516</v>
      </c>
      <c r="M9" s="87">
        <v>835</v>
      </c>
      <c r="N9" s="91">
        <v>13738</v>
      </c>
      <c r="O9" s="91">
        <v>47516</v>
      </c>
      <c r="P9" s="91">
        <v>651935</v>
      </c>
      <c r="Q9" s="95">
        <v>209.11</v>
      </c>
      <c r="R9" s="91">
        <v>13720</v>
      </c>
    </row>
    <row r="10" spans="1:18" s="4" customFormat="1" ht="30" customHeight="1">
      <c r="A10" s="4"/>
      <c r="B10" s="39" t="s">
        <v>182</v>
      </c>
      <c r="C10" s="41">
        <f>G10+K10+O10</f>
        <v>239882</v>
      </c>
      <c r="D10" s="41">
        <f>ROUND((2975246148+2610774642+427110110+26072900+18643620+2669480+4382050+3296770+1031810)/1000,0)</f>
        <v>6069228</v>
      </c>
      <c r="E10" s="88">
        <f>I10+M10+Q10</f>
        <v>1082.79</v>
      </c>
      <c r="F10" s="91">
        <f>ROUND((2975246148+2610774642+427110110+26072900+18643620+2669480+4382050+3296770+1031810)/C10,0)</f>
        <v>25301</v>
      </c>
      <c r="G10" s="91">
        <f>5330+45+8</f>
        <v>5383</v>
      </c>
      <c r="H10" s="92">
        <f>ROUND((2975246148+26072900+4382050)/1000,0)</f>
        <v>3005701</v>
      </c>
      <c r="I10" s="93">
        <f>ROUND((G10/'10-12国保被保険者数の推移'!D11)*100,2)</f>
        <v>24.3</v>
      </c>
      <c r="J10" s="92">
        <f>ROUND((2975246148+26072900+4382050)/G10,0)</f>
        <v>558369</v>
      </c>
      <c r="K10" s="91">
        <f>186565+961+296</f>
        <v>187822</v>
      </c>
      <c r="L10" s="91">
        <f>ROUND((2610774642+1843620+3296770)/1000,0)</f>
        <v>2615915</v>
      </c>
      <c r="M10" s="93">
        <f>ROUND((K10/'10-12国保被保険者数の推移'!D11)*100,2)</f>
        <v>847.8</v>
      </c>
      <c r="N10" s="92">
        <f>ROUND((2610774642+18643620+3296770)/K10,0)</f>
        <v>14017</v>
      </c>
      <c r="O10" s="91">
        <f>46393+227+57</f>
        <v>46677</v>
      </c>
      <c r="P10" s="91">
        <f>ROUND((627110110+2669480+1031810)/1000,0)</f>
        <v>630811</v>
      </c>
      <c r="Q10" s="93">
        <f>ROUND((O10/'10-12国保被保険者数の推移'!D11)*100,2)</f>
        <v>210.69</v>
      </c>
      <c r="R10" s="92">
        <f>ROUND((627110110+2669480+1031810)/O10,0)</f>
        <v>13514</v>
      </c>
    </row>
    <row r="11" spans="1:18" s="4" customFormat="1" ht="30" customHeight="1">
      <c r="A11" s="4"/>
      <c r="B11" s="39" t="s">
        <v>181</v>
      </c>
      <c r="C11" s="41">
        <f>G11+K11+O11</f>
        <v>237608</v>
      </c>
      <c r="D11" s="41">
        <f>H11+L11+P11</f>
        <v>6185505</v>
      </c>
      <c r="E11" s="88">
        <f>ROUND((C11/'10-12国保被保険者数の推移'!D12)*100,2)</f>
        <v>1102.28</v>
      </c>
      <c r="F11" s="91">
        <f>+ROUNDUP((2987963623+8142170+0+2556205134+1758580+391120+630200870+490570+351780)/C11,0)</f>
        <v>26033</v>
      </c>
      <c r="G11" s="91">
        <f>5207+13+0</f>
        <v>5220</v>
      </c>
      <c r="H11" s="92">
        <f>+ROUNDUP((2987963623+8142170+0)/1000,0)</f>
        <v>2996106</v>
      </c>
      <c r="I11" s="93">
        <f>ROUND((G11/'10-12国保被保険者数の推移'!D12)*100,2)</f>
        <v>24.22</v>
      </c>
      <c r="J11" s="92">
        <f>+ROUND((2987963623+8142170+0)/G11,0)</f>
        <v>573967</v>
      </c>
      <c r="K11" s="91">
        <f>184637+174+39</f>
        <v>184850</v>
      </c>
      <c r="L11" s="91">
        <f>+ROUNDUP((2556205134+1758580+391120)/1000,0)</f>
        <v>2558355</v>
      </c>
      <c r="M11" s="93">
        <f>ROUND((K11/'10-12国保被保険者数の推移'!D12)*100,2)</f>
        <v>857.53</v>
      </c>
      <c r="N11" s="92">
        <f>+ROUND((2556205134+1758580+391120)/K11,0)</f>
        <v>13840</v>
      </c>
      <c r="O11" s="91">
        <f>+(47472+53+13)</f>
        <v>47538</v>
      </c>
      <c r="P11" s="91">
        <f>+ROUNDUP((630200870+490570+351780)/1000,0)</f>
        <v>631044</v>
      </c>
      <c r="Q11" s="93">
        <f>ROUND((O11/'10-12国保被保険者数の推移'!D12)*100,2)</f>
        <v>220.53</v>
      </c>
      <c r="R11" s="92">
        <f>ROUND((630200870+490570+351780)/O11,0)</f>
        <v>13275</v>
      </c>
    </row>
    <row r="12" spans="1:18" s="4" customFormat="1" ht="30" customHeight="1">
      <c r="A12" s="4"/>
      <c r="B12" s="39" t="s">
        <v>327</v>
      </c>
      <c r="C12" s="41">
        <v>214131</v>
      </c>
      <c r="D12" s="41">
        <v>6032015</v>
      </c>
      <c r="E12" s="88">
        <f>ROUND((C12/'10-12国保被保険者数の推移'!D13)*100,2)</f>
        <v>1000.61</v>
      </c>
      <c r="F12" s="91">
        <v>28170</v>
      </c>
      <c r="G12" s="91">
        <v>5075</v>
      </c>
      <c r="H12" s="92">
        <v>3043015</v>
      </c>
      <c r="I12" s="93">
        <v>23.71</v>
      </c>
      <c r="J12" s="92">
        <v>599609</v>
      </c>
      <c r="K12" s="91">
        <v>168201</v>
      </c>
      <c r="L12" s="91">
        <v>2401069</v>
      </c>
      <c r="M12" s="93">
        <v>785.99</v>
      </c>
      <c r="N12" s="92">
        <v>14275</v>
      </c>
      <c r="O12" s="91">
        <v>40855</v>
      </c>
      <c r="P12" s="91">
        <v>587931</v>
      </c>
      <c r="Q12" s="93">
        <v>190.91</v>
      </c>
      <c r="R12" s="92">
        <v>14391</v>
      </c>
    </row>
    <row r="13" spans="1:18" s="4" customFormat="1" ht="30" customHeight="1">
      <c r="A13" s="4"/>
      <c r="B13" s="39" t="s">
        <v>57</v>
      </c>
      <c r="C13" s="41">
        <v>226323</v>
      </c>
      <c r="D13" s="41">
        <v>6461768</v>
      </c>
      <c r="E13" s="88">
        <f>ROUND((C13/'10-12国保被保険者数の推移'!D14)*100,2)</f>
        <v>1090.6099999999999</v>
      </c>
      <c r="F13" s="91">
        <v>28552</v>
      </c>
      <c r="G13" s="91">
        <v>5137</v>
      </c>
      <c r="H13" s="92">
        <v>3170586</v>
      </c>
      <c r="I13" s="93">
        <v>24.75</v>
      </c>
      <c r="J13" s="92">
        <v>617206</v>
      </c>
      <c r="K13" s="91">
        <v>177255</v>
      </c>
      <c r="L13" s="91">
        <v>2672069</v>
      </c>
      <c r="M13" s="93">
        <v>854.16</v>
      </c>
      <c r="N13" s="92">
        <v>15075</v>
      </c>
      <c r="O13" s="91">
        <v>43931</v>
      </c>
      <c r="P13" s="91">
        <v>619113</v>
      </c>
      <c r="Q13" s="93">
        <v>211.7</v>
      </c>
      <c r="R13" s="92">
        <v>14093</v>
      </c>
    </row>
    <row r="14" spans="1:18" s="4" customFormat="1" ht="30" customHeight="1">
      <c r="A14" s="4"/>
      <c r="B14" s="39" t="s">
        <v>335</v>
      </c>
      <c r="C14" s="41">
        <f t="shared" ref="C14:D16" si="0">+G14+K14+O14</f>
        <v>229264</v>
      </c>
      <c r="D14" s="41">
        <f t="shared" si="0"/>
        <v>6436813</v>
      </c>
      <c r="E14" s="88">
        <f>+ROUND(100*C14/'10-12国保被保険者数の推移'!D15,2)</f>
        <v>1130.77</v>
      </c>
      <c r="F14" s="91">
        <f>+ROUND(D14*1000/C14,0)</f>
        <v>28076</v>
      </c>
      <c r="G14" s="91">
        <v>4760</v>
      </c>
      <c r="H14" s="92">
        <v>3029174</v>
      </c>
      <c r="I14" s="88">
        <f>+ROUND(100*G14/'10-12国保被保険者数の推移'!$D15,2)</f>
        <v>23.48</v>
      </c>
      <c r="J14" s="91">
        <f>+ROUND(H14*1000/G14,0)</f>
        <v>636381</v>
      </c>
      <c r="K14" s="91">
        <v>179609</v>
      </c>
      <c r="L14" s="91">
        <v>2770089</v>
      </c>
      <c r="M14" s="88">
        <f>+ROUND(100*K14/'10-12国保被保険者数の推移'!$D15,2)</f>
        <v>885.86</v>
      </c>
      <c r="N14" s="91">
        <f>+ROUND(L14*1000/K14,0)</f>
        <v>15423</v>
      </c>
      <c r="O14" s="91">
        <v>44895</v>
      </c>
      <c r="P14" s="91">
        <v>637550</v>
      </c>
      <c r="Q14" s="88">
        <f>+ROUND(100*O14/'10-12国保被保険者数の推移'!$D15,2)</f>
        <v>221.43</v>
      </c>
      <c r="R14" s="92">
        <f>+ROUND(P14*1000/O14,0)</f>
        <v>14201</v>
      </c>
    </row>
    <row r="15" spans="1:18" s="4" customFormat="1" ht="30" customHeight="1">
      <c r="A15" s="4"/>
      <c r="B15" s="39" t="s">
        <v>165</v>
      </c>
      <c r="C15" s="41">
        <f t="shared" si="0"/>
        <v>226922</v>
      </c>
      <c r="D15" s="41">
        <f t="shared" si="0"/>
        <v>6241556</v>
      </c>
      <c r="E15" s="88">
        <f>+ROUND(100*C15/'10-12国保被保険者数の推移'!D16,2)</f>
        <v>1174.79</v>
      </c>
      <c r="F15" s="91">
        <f>+ROUND(D15*1000/C15,0)</f>
        <v>27505</v>
      </c>
      <c r="G15" s="91">
        <v>4819</v>
      </c>
      <c r="H15" s="92">
        <v>2996194</v>
      </c>
      <c r="I15" s="88">
        <f>+ROUND(100*G15/'10-12国保被保険者数の推移'!$D16,2)</f>
        <v>24.95</v>
      </c>
      <c r="J15" s="91">
        <f>+ROUND(H15*1000/G15,0)</f>
        <v>621746</v>
      </c>
      <c r="K15" s="91">
        <v>177349</v>
      </c>
      <c r="L15" s="91">
        <v>2606453</v>
      </c>
      <c r="M15" s="88">
        <f>+ROUND(100*K15/'10-12国保被保険者数の推移'!$D16,2)</f>
        <v>918.15</v>
      </c>
      <c r="N15" s="91">
        <f>+ROUND(L15*1000/K15,0)</f>
        <v>14697</v>
      </c>
      <c r="O15" s="91">
        <v>44754</v>
      </c>
      <c r="P15" s="91">
        <v>638909</v>
      </c>
      <c r="Q15" s="88">
        <f>+ROUND(100*O15/'10-12国保被保険者数の推移'!$D16,2)</f>
        <v>231.69</v>
      </c>
      <c r="R15" s="92">
        <f>+ROUND(P15*1000/O15,0)</f>
        <v>14276</v>
      </c>
    </row>
    <row r="16" spans="1:18" s="4" customFormat="1" ht="30" customHeight="1">
      <c r="A16" s="4"/>
      <c r="B16" s="39" t="s">
        <v>347</v>
      </c>
      <c r="C16" s="41">
        <f t="shared" si="0"/>
        <v>218984</v>
      </c>
      <c r="D16" s="41">
        <f t="shared" si="0"/>
        <v>6167432</v>
      </c>
      <c r="E16" s="88">
        <f>+ROUND(100*C16/'10-12国保被保険者数の推移'!D17,2)</f>
        <v>1171.54</v>
      </c>
      <c r="F16" s="91">
        <f>+ROUND(D16*1000/C16,0)</f>
        <v>28164</v>
      </c>
      <c r="G16" s="91">
        <v>4750</v>
      </c>
      <c r="H16" s="92">
        <v>3026531</v>
      </c>
      <c r="I16" s="88">
        <f>+ROUND(100*G16/'10-12国保被保険者数の推移'!$D17,2)</f>
        <v>25.41</v>
      </c>
      <c r="J16" s="91">
        <f>+ROUND(H16*1000/G16,0)</f>
        <v>637164</v>
      </c>
      <c r="K16" s="91">
        <v>169945</v>
      </c>
      <c r="L16" s="91">
        <v>2506699</v>
      </c>
      <c r="M16" s="88">
        <f>+ROUND(100*K16/'10-12国保被保険者数の推移'!$D17,2)</f>
        <v>909.19</v>
      </c>
      <c r="N16" s="91">
        <f>+ROUND(L16*1000/K16,0)</f>
        <v>14750</v>
      </c>
      <c r="O16" s="91">
        <v>44289</v>
      </c>
      <c r="P16" s="91">
        <v>634202</v>
      </c>
      <c r="Q16" s="88">
        <f>+ROUND(100*O16/'10-12国保被保険者数の推移'!$D17,2)</f>
        <v>236.94</v>
      </c>
      <c r="R16" s="92">
        <f>+ROUND(P16*1000/O16,0)</f>
        <v>14320</v>
      </c>
    </row>
    <row r="17" spans="1:18" s="4" customFormat="1" ht="13.2">
      <c r="A17" s="4"/>
      <c r="B17" s="65"/>
      <c r="C17" s="81"/>
      <c r="D17" s="81"/>
      <c r="E17" s="89"/>
      <c r="F17" s="81"/>
      <c r="G17" s="81"/>
      <c r="H17" s="81"/>
      <c r="I17" s="94"/>
      <c r="J17" s="81"/>
      <c r="K17" s="81"/>
      <c r="L17" s="81"/>
      <c r="M17" s="89"/>
      <c r="N17" s="81"/>
      <c r="O17" s="81"/>
      <c r="P17" s="81"/>
      <c r="Q17" s="96"/>
      <c r="R17" s="81"/>
    </row>
    <row r="18" spans="1:18" s="4" customFormat="1" ht="13.2">
      <c r="A18" s="4"/>
      <c r="B18" s="77" t="s">
        <v>87</v>
      </c>
      <c r="C18" s="79"/>
      <c r="D18" s="79"/>
      <c r="E18" s="85"/>
      <c r="F18" s="4"/>
      <c r="G18" s="4"/>
      <c r="H18" s="4"/>
      <c r="I18" s="4"/>
      <c r="J18" s="4"/>
      <c r="K18" s="4"/>
      <c r="L18" s="4"/>
      <c r="M18" s="4"/>
      <c r="N18" s="4"/>
      <c r="O18" s="4"/>
      <c r="P18" s="4"/>
      <c r="Q18" s="4"/>
      <c r="R18" s="4"/>
    </row>
    <row r="19" spans="1:18" s="4" customFormat="1" ht="13.2">
      <c r="A19" s="4"/>
      <c r="B19" s="77" t="s">
        <v>50</v>
      </c>
      <c r="C19" s="79"/>
      <c r="D19" s="79"/>
      <c r="E19" s="85"/>
      <c r="F19" s="4"/>
      <c r="G19" s="4"/>
      <c r="H19" s="4"/>
      <c r="I19" s="4"/>
      <c r="J19" s="4"/>
      <c r="K19" s="4"/>
      <c r="L19" s="4"/>
      <c r="M19" s="4"/>
      <c r="N19" s="4"/>
      <c r="O19" s="4"/>
      <c r="P19" s="4"/>
      <c r="Q19" s="4"/>
      <c r="R19" s="4"/>
    </row>
    <row r="20" spans="1:18" s="4" customFormat="1" ht="13.2">
      <c r="A20" s="4"/>
      <c r="B20" s="4"/>
      <c r="C20" s="82"/>
      <c r="D20" s="82"/>
      <c r="E20" s="90"/>
      <c r="F20" s="4"/>
      <c r="G20" s="4"/>
      <c r="H20" s="4"/>
      <c r="I20" s="4"/>
      <c r="J20" s="4"/>
      <c r="K20" s="4"/>
      <c r="L20" s="4"/>
      <c r="M20" s="4"/>
      <c r="N20" s="4"/>
      <c r="O20" s="4"/>
      <c r="P20" s="4"/>
      <c r="Q20" s="4"/>
      <c r="R20" s="4"/>
    </row>
    <row r="21" spans="1:18" s="4" customFormat="1" ht="13.2">
      <c r="A21" s="4"/>
      <c r="B21" s="4"/>
      <c r="C21" s="82"/>
      <c r="D21" s="82"/>
      <c r="E21" s="90"/>
      <c r="F21" s="4"/>
      <c r="G21" s="4"/>
      <c r="H21" s="4"/>
      <c r="I21" s="4"/>
      <c r="J21" s="4"/>
      <c r="K21" s="4"/>
      <c r="L21" s="4"/>
      <c r="M21" s="4"/>
      <c r="N21" s="4"/>
      <c r="O21" s="4"/>
      <c r="P21" s="4"/>
      <c r="Q21" s="4"/>
      <c r="R21" s="4"/>
    </row>
  </sheetData>
  <customSheetViews>
    <customSheetView guid="{A5EB8AB4-CC80-C84C-8B39-14C6B33257B7}" fitToPage="1" view="pageBreakPreview">
      <selection activeCell="N14" sqref="N14"/>
      <pageMargins left="0.25" right="0.25" top="0.75" bottom="0.75" header="0.3" footer="0.3"/>
      <pageSetup paperSize="9" orientation="landscape" cellComments="asDisplayed" r:id="rId1"/>
      <headerFooter alignWithMargins="0"/>
    </customSheetView>
    <customSheetView guid="{E537E2BF-54E7-AF4D-9A48-B68363196703}" fitToPage="1" view="pageBreakPreview">
      <selection activeCell="N14" sqref="N14"/>
      <pageMargins left="0.25" right="0.25" top="0.75" bottom="0.75" header="0.3" footer="0.3"/>
      <pageSetup paperSize="9" orientation="landscape" cellComments="asDisplayed" r:id="rId2"/>
      <headerFooter alignWithMargins="0"/>
    </customSheetView>
    <customSheetView guid="{5176ADCB-C40E-8740-8D62-B82BE93AE2C6}" fitToPage="1" view="pageBreakPreview">
      <selection activeCell="N14" sqref="N14"/>
      <pageMargins left="0.25" right="0.25" top="0.75" bottom="0.75" header="0.3" footer="0.3"/>
      <pageSetup paperSize="9" orientation="landscape" cellComments="asDisplayed" r:id="rId3"/>
      <headerFooter alignWithMargins="0"/>
    </customSheetView>
    <customSheetView guid="{A158B920-AC25-424B-9959-14AC4A1CF9B5}" fitToPage="1" view="pageBreakPreview">
      <selection activeCell="N14" sqref="N14"/>
      <pageMargins left="0.25" right="0.25" top="0.75" bottom="0.75" header="0.3" footer="0.3"/>
      <pageSetup paperSize="9" orientation="landscape" cellComments="asDisplayed" r:id="rId4"/>
      <headerFooter alignWithMargins="0"/>
    </customSheetView>
    <customSheetView guid="{4BE84941-5C45-A84E-88CE-6305226712FF}" fitToPage="1" view="pageBreakPreview">
      <selection activeCell="N14" sqref="N14"/>
      <pageMargins left="0.25" right="0.25" top="0.75" bottom="0.75" header="0.3" footer="0.3"/>
      <pageSetup paperSize="9" orientation="landscape" cellComments="asDisplayed" r:id="rId5"/>
      <headerFooter alignWithMargins="0"/>
    </customSheetView>
    <customSheetView guid="{4996860D-290A-3A41-87F4-08FFB3697A1E}" showPageBreaks="1" fitToPage="1" view="pageBreakPreview">
      <selection activeCell="N14" sqref="N14"/>
      <pageMargins left="0.25" right="0.25" top="0.75" bottom="0.75" header="0.3" footer="0.3"/>
      <pageSetup paperSize="9" orientation="landscape" cellComments="asDisplayed" r:id="rId6"/>
      <headerFooter alignWithMargins="0"/>
    </customSheetView>
    <customSheetView guid="{195A10FC-8BA6-8348-BB06-0EE2D4EBE68F}" fitToPage="1" view="pageBreakPreview">
      <selection activeCell="N14" sqref="N14"/>
      <pageMargins left="0.25" right="0.25" top="0.75" bottom="0.75" header="0.3" footer="0.3"/>
      <pageSetup paperSize="9" orientation="landscape" cellComments="asDisplayed" r:id="rId7"/>
      <headerFooter alignWithMargins="0"/>
    </customSheetView>
    <customSheetView guid="{33BBD285-785B-C24D-B50A-4C98AC895287}" showPageBreaks="1" fitToPage="1" view="pageBreakPreview">
      <selection activeCell="N14" sqref="N14"/>
      <pageMargins left="0.25" right="0.25" top="0.75" bottom="0.75" header="0.3" footer="0.3"/>
      <pageSetup paperSize="9" orientation="landscape" cellComments="asDisplayed" r:id="rId8"/>
      <headerFooter alignWithMargins="0"/>
    </customSheetView>
    <customSheetView guid="{692EB781-55BD-954F-BFCF-8FB37DE8AEFA}" fitToPage="1" view="pageBreakPreview" topLeftCell="A8">
      <selection activeCell="N14" sqref="N14"/>
      <pageMargins left="0.25" right="0.25" top="0.75" bottom="0.75" header="0.3" footer="0.3"/>
      <pageSetup paperSize="9" orientation="landscape" cellComments="asDisplayed" r:id="rId9"/>
      <headerFooter alignWithMargins="0"/>
    </customSheetView>
    <customSheetView guid="{B757FC03-6083-3442-BB1D-780F7D0FC782}" fitToPage="1" view="pageBreakPreview" topLeftCell="A8">
      <selection activeCell="N14" sqref="N14"/>
      <pageMargins left="0.25" right="0.25" top="0.75" bottom="0.75" header="0.3" footer="0.3"/>
      <pageSetup paperSize="9" orientation="landscape" cellComments="asDisplayed" r:id="rId10"/>
      <headerFooter alignWithMargins="0"/>
    </customSheetView>
    <customSheetView guid="{FE2DFBF2-B424-5B4D-9BA1-C706581D34E7}" fitToPage="1" view="pageBreakPreview">
      <selection activeCell="N14" sqref="N14"/>
      <pageMargins left="0.25" right="0.25" top="0.75" bottom="0.75" header="0.3" footer="0.3"/>
      <pageSetup paperSize="9" orientation="landscape" cellComments="asDisplayed" r:id="rId11"/>
      <headerFooter alignWithMargins="0"/>
    </customSheetView>
    <customSheetView guid="{B13CC535-C729-354C-9E06-85A6743B2336}" fitToPage="1" view="pageBreakPreview">
      <selection activeCell="N14" sqref="N14"/>
      <pageMargins left="0.25" right="0.25" top="0.75" bottom="0.75" header="0.3" footer="0.3"/>
      <pageSetup paperSize="9" orientation="landscape" cellComments="asDisplayed" r:id="rId12"/>
      <headerFooter alignWithMargins="0"/>
    </customSheetView>
    <customSheetView guid="{CABF87AC-595D-E643-8BF0-9EB9AA0D768A}" showPageBreaks="1" view="pageBreakPreview">
      <selection activeCell="M12" sqref="M12"/>
      <pageMargins left="0.25" right="0.25" top="0.75" bottom="0.75" header="0.3" footer="0.3"/>
      <pageSetup paperSize="9" scale="73" orientation="landscape" cellComments="asDisplayed" r:id="rId13"/>
      <headerFooter alignWithMargins="0"/>
    </customSheetView>
    <customSheetView guid="{243EC010-C615-5A40-A970-628BEF2BE6DA}" view="pageBreakPreview" topLeftCell="A10">
      <selection activeCell="M12" sqref="M12"/>
      <pageMargins left="0.25" right="0.25" top="0.75" bottom="0.75" header="0.3" footer="0.3"/>
      <pageSetup paperSize="9" scale="73" orientation="landscape" cellComments="asDisplayed" r:id="rId14"/>
      <headerFooter alignWithMargins="0"/>
    </customSheetView>
    <customSheetView guid="{CAB07F43-7E89-7745-9891-2E17B06210E6}" view="pageBreakPreview" topLeftCell="A10">
      <selection activeCell="M12" sqref="M12"/>
      <pageMargins left="0.25" right="0.25" top="0.75" bottom="0.75" header="0.3" footer="0.3"/>
      <pageSetup paperSize="9" scale="73" orientation="landscape" cellComments="asDisplayed" r:id="rId15"/>
      <headerFooter alignWithMargins="0"/>
    </customSheetView>
    <customSheetView guid="{97B3E7CA-F0B3-3143-B2E4-7F6A2ED5C48C}" view="pageBreakPreview" topLeftCell="A10">
      <selection activeCell="M12" sqref="M12"/>
      <pageMargins left="0.25" right="0.25" top="0.75" bottom="0.75" header="0.3" footer="0.3"/>
      <pageSetup paperSize="9" scale="73" orientation="landscape" cellComments="asDisplayed" r:id="rId16"/>
      <headerFooter alignWithMargins="0"/>
    </customSheetView>
    <customSheetView guid="{DE9E460F-C89E-5645-AA7E-CE9C4C2CFC12}" showPageBreaks="1" fitToPage="1" view="pageBreakPreview">
      <selection activeCell="N14" sqref="N14"/>
      <pageMargins left="0.25" right="0.25" top="0.75" bottom="0.75" header="0.3" footer="0.3"/>
      <pageSetup paperSize="9" orientation="landscape" cellComments="asDisplayed" r:id="rId17"/>
      <headerFooter alignWithMargins="0"/>
    </customSheetView>
    <customSheetView guid="{C77EF332-7D80-1044-85D5-819F18ECD7B4}" fitToPage="1" view="pageBreakPreview">
      <selection activeCell="N14" sqref="N14"/>
      <pageMargins left="0.25" right="0.25" top="0.75" bottom="0.75" header="0.3" footer="0.3"/>
      <pageSetup paperSize="9" orientation="landscape" cellComments="asDisplayed" r:id="rId18"/>
      <headerFooter alignWithMargins="0"/>
    </customSheetView>
    <customSheetView guid="{6CECD241-1D6C-7646-92A8-757A358CF712}" showPageBreaks="1" fitToPage="1" view="pageBreakPreview">
      <selection activeCell="N14" sqref="N14"/>
      <pageMargins left="0.25" right="0.25" top="0.75" bottom="0.75" header="0.3" footer="0.3"/>
      <pageSetup paperSize="9" orientation="landscape" cellComments="asDisplayed" r:id="rId19"/>
      <headerFooter alignWithMargins="0"/>
    </customSheetView>
    <customSheetView guid="{2F70F053-3AC9-1B4A-91C9-6FBA078D9D33}" fitToPage="1" view="pageBreakPreview">
      <selection activeCell="N14" sqref="N14"/>
      <pageMargins left="0.25" right="0.25" top="0.75" bottom="0.75" header="0.3" footer="0.3"/>
      <pageSetup paperSize="9" orientation="landscape" cellComments="asDisplayed" r:id="rId20"/>
      <headerFooter alignWithMargins="0"/>
    </customSheetView>
    <customSheetView guid="{C4ABE724-0C48-564B-B46B-A8D4415A7CA3}" showPageBreaks="1" fitToPage="1" view="pageBreakPreview" topLeftCell="A8">
      <selection activeCell="N14" sqref="N14"/>
      <pageMargins left="0.25" right="0.25" top="0.75" bottom="0.75" header="0.3" footer="0.3"/>
      <pageSetup paperSize="9" orientation="landscape" cellComments="asDisplayed" r:id="rId21"/>
      <headerFooter alignWithMargins="0"/>
    </customSheetView>
    <customSheetView guid="{921C762F-6DA3-EC47-BFAE-A316B3663034}" fitToPage="1" view="pageBreakPreview" topLeftCell="A8">
      <selection activeCell="N14" sqref="N14"/>
      <pageMargins left="0.25" right="0.25" top="0.75" bottom="0.75" header="0.3" footer="0.3"/>
      <pageSetup paperSize="9" orientation="landscape" cellComments="asDisplayed" r:id="rId22"/>
      <headerFooter alignWithMargins="0"/>
    </customSheetView>
    <customSheetView guid="{13BDB573-1580-9347-9292-9BDFB1BEC180}" showPageBreaks="1" fitToPage="1" view="pageBreakPreview">
      <selection activeCell="N14" sqref="N14"/>
      <pageMargins left="0.25" right="0.25" top="0.75" bottom="0.75" header="0.3" footer="0.3"/>
      <pageSetup paperSize="9" orientation="landscape" cellComments="asDisplayed" r:id="rId23"/>
      <headerFooter alignWithMargins="0"/>
    </customSheetView>
    <customSheetView guid="{9D5A8730-9745-6543-AF40-A975993FFB3C}" showPageBreaks="1" fitToPage="1" view="pageBreakPreview" topLeftCell="A8">
      <selection activeCell="G25" sqref="G25"/>
      <pageMargins left="0.25" right="0.25" top="0.75" bottom="0.75" header="0.3" footer="0.3"/>
      <pageSetup paperSize="9" orientation="landscape" cellComments="asDisplayed" r:id="rId24"/>
      <headerFooter alignWithMargins="0"/>
    </customSheetView>
    <customSheetView guid="{09F96152-7CAD-C243-A97A-98F3B0FC4A33}" fitToPage="1" view="pageBreakPreview" topLeftCell="A7">
      <selection activeCell="G16" sqref="G16"/>
      <pageMargins left="0.25" right="0.25" top="0.75" bottom="0.75" header="0.3" footer="0.3"/>
      <pageSetup paperSize="9" orientation="landscape" cellComments="asDisplayed" r:id="rId25"/>
      <headerFooter alignWithMargins="0"/>
    </customSheetView>
    <customSheetView guid="{096AC98C-6736-1040-B9D6-CB39671AF91F}" fitToPage="1" view="pageBreakPreview" topLeftCell="A7">
      <selection activeCell="G16" sqref="G16"/>
      <pageMargins left="0.25" right="0.25" top="0.75" bottom="0.75" header="0.3" footer="0.3"/>
      <pageSetup paperSize="9" orientation="landscape" cellComments="asDisplayed" r:id="rId26"/>
      <headerFooter alignWithMargins="0"/>
    </customSheetView>
    <customSheetView guid="{D0407C2C-ED8D-724D-8034-98AE8F8B3295}" fitToPage="1" view="pageBreakPreview" topLeftCell="A7">
      <selection activeCell="G16" sqref="G16"/>
      <pageMargins left="0.25" right="0.25" top="0.75" bottom="0.75" header="0.3" footer="0.3"/>
      <pageSetup paperSize="9" orientation="landscape" cellComments="asDisplayed" r:id="rId27"/>
      <headerFooter alignWithMargins="0"/>
    </customSheetView>
    <customSheetView guid="{E17413F9-D262-044C-8BA4-F44960AB96D1}" fitToPage="1" view="pageBreakPreview" topLeftCell="A13">
      <selection activeCell="D16" sqref="D16"/>
      <pageMargins left="0.25" right="0.25" top="0.75" bottom="0.75" header="0.3" footer="0.3"/>
      <pageSetup paperSize="9" orientation="landscape" cellComments="asDisplayed" r:id="rId28"/>
      <headerFooter alignWithMargins="0"/>
    </customSheetView>
    <customSheetView guid="{EDE1CF83-3546-8346-99C8-7E8DEBB3247D}" fitToPage="1" view="pageBreakPreview" topLeftCell="A13">
      <selection activeCell="D16" sqref="D16"/>
      <pageMargins left="0.25" right="0.25" top="0.75" bottom="0.75" header="0.3" footer="0.3"/>
      <pageSetup paperSize="9" orientation="landscape" cellComments="asDisplayed" r:id="rId29"/>
      <headerFooter alignWithMargins="0"/>
    </customSheetView>
    <customSheetView guid="{2D1C0343-8602-B54F-A57E-F5A867ED58F2}" fitToPage="1" view="pageBreakPreview" topLeftCell="A13">
      <selection activeCell="D16" sqref="D16"/>
      <pageMargins left="0.25" right="0.25" top="0.75" bottom="0.75" header="0.3" footer="0.3"/>
      <pageSetup paperSize="9" orientation="landscape" cellComments="asDisplayed" r:id="rId30"/>
      <headerFooter alignWithMargins="0"/>
    </customSheetView>
    <customSheetView guid="{938FE337-1D9D-3F4A-804B-BDD95C828A75}" fitToPage="1" view="pageBreakPreview" topLeftCell="A4">
      <selection activeCell="G16" sqref="G16"/>
      <pageMargins left="0.25" right="0.25" top="0.75" bottom="0.75" header="0.3" footer="0.3"/>
      <pageSetup paperSize="9" orientation="landscape" cellComments="asDisplayed" r:id="rId31"/>
      <headerFooter alignWithMargins="0"/>
    </customSheetView>
    <customSheetView guid="{95DD38D3-5F4A-574D-B2AE-3A0C3CFA9103}" fitToPage="1" view="pageBreakPreview" topLeftCell="A4">
      <selection activeCell="G16" sqref="G16"/>
      <pageMargins left="0.25" right="0.25" top="0.75" bottom="0.75" header="0.3" footer="0.3"/>
      <pageSetup paperSize="9" orientation="landscape" cellComments="asDisplayed" r:id="rId32"/>
      <headerFooter alignWithMargins="0"/>
    </customSheetView>
    <customSheetView guid="{12498608-D96F-BA43-B910-A260490D91ED}" fitToPage="1" view="pageBreakPreview" topLeftCell="A4">
      <selection activeCell="G16" sqref="G16"/>
      <pageMargins left="0.25" right="0.25" top="0.75" bottom="0.75" header="0.3" footer="0.3"/>
      <pageSetup paperSize="9" orientation="landscape" cellComments="asDisplayed" r:id="rId33"/>
      <headerFooter alignWithMargins="0"/>
    </customSheetView>
    <customSheetView guid="{288221DA-E461-3640-BCB6-AA8217898395}" fitToPage="1" view="pageBreakPreview" topLeftCell="A4">
      <selection activeCell="G16" sqref="G16"/>
      <pageMargins left="0.25" right="0.25" top="0.75" bottom="0.75" header="0.3" footer="0.3"/>
      <pageSetup paperSize="9" orientation="landscape" cellComments="asDisplayed" r:id="rId34"/>
      <headerFooter alignWithMargins="0"/>
    </customSheetView>
    <customSheetView guid="{D1685ABB-718A-CF4F-A312-08E85A5F4269}" fitToPage="1" view="pageBreakPreview" topLeftCell="A4">
      <selection activeCell="G16" sqref="G16"/>
      <pageMargins left="0.25" right="0.25" top="0.75" bottom="0.75" header="0.3" footer="0.3"/>
      <pageSetup paperSize="9" orientation="landscape" cellComments="asDisplayed" r:id="rId35"/>
      <headerFooter alignWithMargins="0"/>
    </customSheetView>
    <customSheetView guid="{257021EA-B7EA-3A40-A822-8BB94734030F}" fitToPage="1" view="pageBreakPreview" topLeftCell="A4">
      <selection activeCell="G16" sqref="G16"/>
      <pageMargins left="0.25" right="0.25" top="0.75" bottom="0.75" header="0.3" footer="0.3"/>
      <pageSetup paperSize="9" orientation="landscape" cellComments="asDisplayed" r:id="rId36"/>
      <headerFooter alignWithMargins="0"/>
    </customSheetView>
    <customSheetView guid="{F37DCB76-F5F4-0E4C-A170-F0CC306C23B7}" fitToPage="1" view="pageBreakPreview" topLeftCell="A4">
      <selection activeCell="G16" sqref="G16"/>
      <pageMargins left="0.25" right="0.25" top="0.75" bottom="0.75" header="0.3" footer="0.3"/>
      <pageSetup paperSize="9" orientation="landscape" cellComments="asDisplayed" r:id="rId37"/>
      <headerFooter alignWithMargins="0"/>
    </customSheetView>
    <customSheetView guid="{FE39DD97-388C-6C4F-B164-A0DF07EE2E06}" fitToPage="1" view="pageBreakPreview" topLeftCell="A4">
      <selection activeCell="G16" sqref="G16"/>
      <pageMargins left="0.25" right="0.25" top="0.75" bottom="0.75" header="0.3" footer="0.3"/>
      <pageSetup paperSize="9" orientation="landscape" cellComments="asDisplayed" r:id="rId38"/>
      <headerFooter alignWithMargins="0"/>
    </customSheetView>
    <customSheetView guid="{81A4239D-FC03-824F-9FC1-1718C6BC9AEE}" fitToPage="1" view="pageBreakPreview" topLeftCell="A4">
      <selection activeCell="G16" sqref="G16"/>
      <pageMargins left="0.25" right="0.25" top="0.75" bottom="0.75" header="0.3" footer="0.3"/>
      <pageSetup paperSize="9" orientation="landscape" cellComments="asDisplayed" r:id="rId39"/>
      <headerFooter alignWithMargins="0"/>
    </customSheetView>
  </customSheetViews>
  <mergeCells count="5">
    <mergeCell ref="C3:F3"/>
    <mergeCell ref="G3:J3"/>
    <mergeCell ref="K3:N3"/>
    <mergeCell ref="O3:R3"/>
    <mergeCell ref="B3:B4"/>
  </mergeCells>
  <phoneticPr fontId="29"/>
  <pageMargins left="0.25" right="0.25" top="0.75" bottom="0.75" header="0.3" footer="0.3"/>
  <pageSetup paperSize="9" scale="73" fitToWidth="1" fitToHeight="1" orientation="landscape" usePrinterDefaults="1" cellComments="asDisplayed" r:id="rId4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sheetPr codeName="Sheet17">
    <pageSetUpPr fitToPage="1"/>
  </sheetPr>
  <dimension ref="A1:F19"/>
  <sheetViews>
    <sheetView view="pageBreakPreview" topLeftCell="A8" zoomScaleSheetLayoutView="100" workbookViewId="0">
      <selection activeCell="B16" sqref="B16"/>
    </sheetView>
  </sheetViews>
  <sheetFormatPr defaultRowHeight="16.2"/>
  <cols>
    <col min="1" max="1" width="2.875" style="14" customWidth="1"/>
    <col min="2" max="2" width="13.375" style="14" customWidth="1"/>
    <col min="3" max="6" width="15.875" style="14" customWidth="1"/>
    <col min="7" max="256" width="9" style="14" customWidth="1"/>
    <col min="257" max="257" width="2.875" style="14" customWidth="1"/>
    <col min="258" max="258" width="13.375" style="14" customWidth="1"/>
    <col min="259" max="262" width="15.875" style="14" customWidth="1"/>
    <col min="263" max="512" width="9" style="14" customWidth="1"/>
    <col min="513" max="513" width="2.875" style="14" customWidth="1"/>
    <col min="514" max="514" width="13.375" style="14" customWidth="1"/>
    <col min="515" max="518" width="15.875" style="14" customWidth="1"/>
    <col min="519" max="768" width="9" style="14" customWidth="1"/>
    <col min="769" max="769" width="2.875" style="14" customWidth="1"/>
    <col min="770" max="770" width="13.375" style="14" customWidth="1"/>
    <col min="771" max="774" width="15.875" style="14" customWidth="1"/>
    <col min="775" max="1024" width="9" style="14" customWidth="1"/>
    <col min="1025" max="1025" width="2.875" style="14" customWidth="1"/>
    <col min="1026" max="1026" width="13.375" style="14" customWidth="1"/>
    <col min="1027" max="1030" width="15.875" style="14" customWidth="1"/>
    <col min="1031" max="1280" width="9" style="14" customWidth="1"/>
    <col min="1281" max="1281" width="2.875" style="14" customWidth="1"/>
    <col min="1282" max="1282" width="13.375" style="14" customWidth="1"/>
    <col min="1283" max="1286" width="15.875" style="14" customWidth="1"/>
    <col min="1287" max="1536" width="9" style="14" customWidth="1"/>
    <col min="1537" max="1537" width="2.875" style="14" customWidth="1"/>
    <col min="1538" max="1538" width="13.375" style="14" customWidth="1"/>
    <col min="1539" max="1542" width="15.875" style="14" customWidth="1"/>
    <col min="1543" max="1792" width="9" style="14" customWidth="1"/>
    <col min="1793" max="1793" width="2.875" style="14" customWidth="1"/>
    <col min="1794" max="1794" width="13.375" style="14" customWidth="1"/>
    <col min="1795" max="1798" width="15.875" style="14" customWidth="1"/>
    <col min="1799" max="2048" width="9" style="14" customWidth="1"/>
    <col min="2049" max="2049" width="2.875" style="14" customWidth="1"/>
    <col min="2050" max="2050" width="13.375" style="14" customWidth="1"/>
    <col min="2051" max="2054" width="15.875" style="14" customWidth="1"/>
    <col min="2055" max="2304" width="9" style="14" customWidth="1"/>
    <col min="2305" max="2305" width="2.875" style="14" customWidth="1"/>
    <col min="2306" max="2306" width="13.375" style="14" customWidth="1"/>
    <col min="2307" max="2310" width="15.875" style="14" customWidth="1"/>
    <col min="2311" max="2560" width="9" style="14" customWidth="1"/>
    <col min="2561" max="2561" width="2.875" style="14" customWidth="1"/>
    <col min="2562" max="2562" width="13.375" style="14" customWidth="1"/>
    <col min="2563" max="2566" width="15.875" style="14" customWidth="1"/>
    <col min="2567" max="2816" width="9" style="14" customWidth="1"/>
    <col min="2817" max="2817" width="2.875" style="14" customWidth="1"/>
    <col min="2818" max="2818" width="13.375" style="14" customWidth="1"/>
    <col min="2819" max="2822" width="15.875" style="14" customWidth="1"/>
    <col min="2823" max="3072" width="9" style="14" customWidth="1"/>
    <col min="3073" max="3073" width="2.875" style="14" customWidth="1"/>
    <col min="3074" max="3074" width="13.375" style="14" customWidth="1"/>
    <col min="3075" max="3078" width="15.875" style="14" customWidth="1"/>
    <col min="3079" max="3328" width="9" style="14" customWidth="1"/>
    <col min="3329" max="3329" width="2.875" style="14" customWidth="1"/>
    <col min="3330" max="3330" width="13.375" style="14" customWidth="1"/>
    <col min="3331" max="3334" width="15.875" style="14" customWidth="1"/>
    <col min="3335" max="3584" width="9" style="14" customWidth="1"/>
    <col min="3585" max="3585" width="2.875" style="14" customWidth="1"/>
    <col min="3586" max="3586" width="13.375" style="14" customWidth="1"/>
    <col min="3587" max="3590" width="15.875" style="14" customWidth="1"/>
    <col min="3591" max="3840" width="9" style="14" customWidth="1"/>
    <col min="3841" max="3841" width="2.875" style="14" customWidth="1"/>
    <col min="3842" max="3842" width="13.375" style="14" customWidth="1"/>
    <col min="3843" max="3846" width="15.875" style="14" customWidth="1"/>
    <col min="3847" max="4096" width="9" style="14" customWidth="1"/>
    <col min="4097" max="4097" width="2.875" style="14" customWidth="1"/>
    <col min="4098" max="4098" width="13.375" style="14" customWidth="1"/>
    <col min="4099" max="4102" width="15.875" style="14" customWidth="1"/>
    <col min="4103" max="4352" width="9" style="14" customWidth="1"/>
    <col min="4353" max="4353" width="2.875" style="14" customWidth="1"/>
    <col min="4354" max="4354" width="13.375" style="14" customWidth="1"/>
    <col min="4355" max="4358" width="15.875" style="14" customWidth="1"/>
    <col min="4359" max="4608" width="9" style="14" customWidth="1"/>
    <col min="4609" max="4609" width="2.875" style="14" customWidth="1"/>
    <col min="4610" max="4610" width="13.375" style="14" customWidth="1"/>
    <col min="4611" max="4614" width="15.875" style="14" customWidth="1"/>
    <col min="4615" max="4864" width="9" style="14" customWidth="1"/>
    <col min="4865" max="4865" width="2.875" style="14" customWidth="1"/>
    <col min="4866" max="4866" width="13.375" style="14" customWidth="1"/>
    <col min="4867" max="4870" width="15.875" style="14" customWidth="1"/>
    <col min="4871" max="5120" width="9" style="14" customWidth="1"/>
    <col min="5121" max="5121" width="2.875" style="14" customWidth="1"/>
    <col min="5122" max="5122" width="13.375" style="14" customWidth="1"/>
    <col min="5123" max="5126" width="15.875" style="14" customWidth="1"/>
    <col min="5127" max="5376" width="9" style="14" customWidth="1"/>
    <col min="5377" max="5377" width="2.875" style="14" customWidth="1"/>
    <col min="5378" max="5378" width="13.375" style="14" customWidth="1"/>
    <col min="5379" max="5382" width="15.875" style="14" customWidth="1"/>
    <col min="5383" max="5632" width="9" style="14" customWidth="1"/>
    <col min="5633" max="5633" width="2.875" style="14" customWidth="1"/>
    <col min="5634" max="5634" width="13.375" style="14" customWidth="1"/>
    <col min="5635" max="5638" width="15.875" style="14" customWidth="1"/>
    <col min="5639" max="5888" width="9" style="14" customWidth="1"/>
    <col min="5889" max="5889" width="2.875" style="14" customWidth="1"/>
    <col min="5890" max="5890" width="13.375" style="14" customWidth="1"/>
    <col min="5891" max="5894" width="15.875" style="14" customWidth="1"/>
    <col min="5895" max="6144" width="9" style="14" customWidth="1"/>
    <col min="6145" max="6145" width="2.875" style="14" customWidth="1"/>
    <col min="6146" max="6146" width="13.375" style="14" customWidth="1"/>
    <col min="6147" max="6150" width="15.875" style="14" customWidth="1"/>
    <col min="6151" max="6400" width="9" style="14" customWidth="1"/>
    <col min="6401" max="6401" width="2.875" style="14" customWidth="1"/>
    <col min="6402" max="6402" width="13.375" style="14" customWidth="1"/>
    <col min="6403" max="6406" width="15.875" style="14" customWidth="1"/>
    <col min="6407" max="6656" width="9" style="14" customWidth="1"/>
    <col min="6657" max="6657" width="2.875" style="14" customWidth="1"/>
    <col min="6658" max="6658" width="13.375" style="14" customWidth="1"/>
    <col min="6659" max="6662" width="15.875" style="14" customWidth="1"/>
    <col min="6663" max="6912" width="9" style="14" customWidth="1"/>
    <col min="6913" max="6913" width="2.875" style="14" customWidth="1"/>
    <col min="6914" max="6914" width="13.375" style="14" customWidth="1"/>
    <col min="6915" max="6918" width="15.875" style="14" customWidth="1"/>
    <col min="6919" max="7168" width="9" style="14" customWidth="1"/>
    <col min="7169" max="7169" width="2.875" style="14" customWidth="1"/>
    <col min="7170" max="7170" width="13.375" style="14" customWidth="1"/>
    <col min="7171" max="7174" width="15.875" style="14" customWidth="1"/>
    <col min="7175" max="7424" width="9" style="14" customWidth="1"/>
    <col min="7425" max="7425" width="2.875" style="14" customWidth="1"/>
    <col min="7426" max="7426" width="13.375" style="14" customWidth="1"/>
    <col min="7427" max="7430" width="15.875" style="14" customWidth="1"/>
    <col min="7431" max="7680" width="9" style="14" customWidth="1"/>
    <col min="7681" max="7681" width="2.875" style="14" customWidth="1"/>
    <col min="7682" max="7682" width="13.375" style="14" customWidth="1"/>
    <col min="7683" max="7686" width="15.875" style="14" customWidth="1"/>
    <col min="7687" max="7936" width="9" style="14" customWidth="1"/>
    <col min="7937" max="7937" width="2.875" style="14" customWidth="1"/>
    <col min="7938" max="7938" width="13.375" style="14" customWidth="1"/>
    <col min="7939" max="7942" width="15.875" style="14" customWidth="1"/>
    <col min="7943" max="8192" width="9" style="14" customWidth="1"/>
    <col min="8193" max="8193" width="2.875" style="14" customWidth="1"/>
    <col min="8194" max="8194" width="13.375" style="14" customWidth="1"/>
    <col min="8195" max="8198" width="15.875" style="14" customWidth="1"/>
    <col min="8199" max="8448" width="9" style="14" customWidth="1"/>
    <col min="8449" max="8449" width="2.875" style="14" customWidth="1"/>
    <col min="8450" max="8450" width="13.375" style="14" customWidth="1"/>
    <col min="8451" max="8454" width="15.875" style="14" customWidth="1"/>
    <col min="8455" max="8704" width="9" style="14" customWidth="1"/>
    <col min="8705" max="8705" width="2.875" style="14" customWidth="1"/>
    <col min="8706" max="8706" width="13.375" style="14" customWidth="1"/>
    <col min="8707" max="8710" width="15.875" style="14" customWidth="1"/>
    <col min="8711" max="8960" width="9" style="14" customWidth="1"/>
    <col min="8961" max="8961" width="2.875" style="14" customWidth="1"/>
    <col min="8962" max="8962" width="13.375" style="14" customWidth="1"/>
    <col min="8963" max="8966" width="15.875" style="14" customWidth="1"/>
    <col min="8967" max="9216" width="9" style="14" customWidth="1"/>
    <col min="9217" max="9217" width="2.875" style="14" customWidth="1"/>
    <col min="9218" max="9218" width="13.375" style="14" customWidth="1"/>
    <col min="9219" max="9222" width="15.875" style="14" customWidth="1"/>
    <col min="9223" max="9472" width="9" style="14" customWidth="1"/>
    <col min="9473" max="9473" width="2.875" style="14" customWidth="1"/>
    <col min="9474" max="9474" width="13.375" style="14" customWidth="1"/>
    <col min="9475" max="9478" width="15.875" style="14" customWidth="1"/>
    <col min="9479" max="9728" width="9" style="14" customWidth="1"/>
    <col min="9729" max="9729" width="2.875" style="14" customWidth="1"/>
    <col min="9730" max="9730" width="13.375" style="14" customWidth="1"/>
    <col min="9731" max="9734" width="15.875" style="14" customWidth="1"/>
    <col min="9735" max="9984" width="9" style="14" customWidth="1"/>
    <col min="9985" max="9985" width="2.875" style="14" customWidth="1"/>
    <col min="9986" max="9986" width="13.375" style="14" customWidth="1"/>
    <col min="9987" max="9990" width="15.875" style="14" customWidth="1"/>
    <col min="9991" max="10240" width="9" style="14" customWidth="1"/>
    <col min="10241" max="10241" width="2.875" style="14" customWidth="1"/>
    <col min="10242" max="10242" width="13.375" style="14" customWidth="1"/>
    <col min="10243" max="10246" width="15.875" style="14" customWidth="1"/>
    <col min="10247" max="10496" width="9" style="14" customWidth="1"/>
    <col min="10497" max="10497" width="2.875" style="14" customWidth="1"/>
    <col min="10498" max="10498" width="13.375" style="14" customWidth="1"/>
    <col min="10499" max="10502" width="15.875" style="14" customWidth="1"/>
    <col min="10503" max="10752" width="9" style="14" customWidth="1"/>
    <col min="10753" max="10753" width="2.875" style="14" customWidth="1"/>
    <col min="10754" max="10754" width="13.375" style="14" customWidth="1"/>
    <col min="10755" max="10758" width="15.875" style="14" customWidth="1"/>
    <col min="10759" max="11008" width="9" style="14" customWidth="1"/>
    <col min="11009" max="11009" width="2.875" style="14" customWidth="1"/>
    <col min="11010" max="11010" width="13.375" style="14" customWidth="1"/>
    <col min="11011" max="11014" width="15.875" style="14" customWidth="1"/>
    <col min="11015" max="11264" width="9" style="14" customWidth="1"/>
    <col min="11265" max="11265" width="2.875" style="14" customWidth="1"/>
    <col min="11266" max="11266" width="13.375" style="14" customWidth="1"/>
    <col min="11267" max="11270" width="15.875" style="14" customWidth="1"/>
    <col min="11271" max="11520" width="9" style="14" customWidth="1"/>
    <col min="11521" max="11521" width="2.875" style="14" customWidth="1"/>
    <col min="11522" max="11522" width="13.375" style="14" customWidth="1"/>
    <col min="11523" max="11526" width="15.875" style="14" customWidth="1"/>
    <col min="11527" max="11776" width="9" style="14" customWidth="1"/>
    <col min="11777" max="11777" width="2.875" style="14" customWidth="1"/>
    <col min="11778" max="11778" width="13.375" style="14" customWidth="1"/>
    <col min="11779" max="11782" width="15.875" style="14" customWidth="1"/>
    <col min="11783" max="12032" width="9" style="14" customWidth="1"/>
    <col min="12033" max="12033" width="2.875" style="14" customWidth="1"/>
    <col min="12034" max="12034" width="13.375" style="14" customWidth="1"/>
    <col min="12035" max="12038" width="15.875" style="14" customWidth="1"/>
    <col min="12039" max="12288" width="9" style="14" customWidth="1"/>
    <col min="12289" max="12289" width="2.875" style="14" customWidth="1"/>
    <col min="12290" max="12290" width="13.375" style="14" customWidth="1"/>
    <col min="12291" max="12294" width="15.875" style="14" customWidth="1"/>
    <col min="12295" max="12544" width="9" style="14" customWidth="1"/>
    <col min="12545" max="12545" width="2.875" style="14" customWidth="1"/>
    <col min="12546" max="12546" width="13.375" style="14" customWidth="1"/>
    <col min="12547" max="12550" width="15.875" style="14" customWidth="1"/>
    <col min="12551" max="12800" width="9" style="14" customWidth="1"/>
    <col min="12801" max="12801" width="2.875" style="14" customWidth="1"/>
    <col min="12802" max="12802" width="13.375" style="14" customWidth="1"/>
    <col min="12803" max="12806" width="15.875" style="14" customWidth="1"/>
    <col min="12807" max="13056" width="9" style="14" customWidth="1"/>
    <col min="13057" max="13057" width="2.875" style="14" customWidth="1"/>
    <col min="13058" max="13058" width="13.375" style="14" customWidth="1"/>
    <col min="13059" max="13062" width="15.875" style="14" customWidth="1"/>
    <col min="13063" max="13312" width="9" style="14" customWidth="1"/>
    <col min="13313" max="13313" width="2.875" style="14" customWidth="1"/>
    <col min="13314" max="13314" width="13.375" style="14" customWidth="1"/>
    <col min="13315" max="13318" width="15.875" style="14" customWidth="1"/>
    <col min="13319" max="13568" width="9" style="14" customWidth="1"/>
    <col min="13569" max="13569" width="2.875" style="14" customWidth="1"/>
    <col min="13570" max="13570" width="13.375" style="14" customWidth="1"/>
    <col min="13571" max="13574" width="15.875" style="14" customWidth="1"/>
    <col min="13575" max="13824" width="9" style="14" customWidth="1"/>
    <col min="13825" max="13825" width="2.875" style="14" customWidth="1"/>
    <col min="13826" max="13826" width="13.375" style="14" customWidth="1"/>
    <col min="13827" max="13830" width="15.875" style="14" customWidth="1"/>
    <col min="13831" max="14080" width="9" style="14" customWidth="1"/>
    <col min="14081" max="14081" width="2.875" style="14" customWidth="1"/>
    <col min="14082" max="14082" width="13.375" style="14" customWidth="1"/>
    <col min="14083" max="14086" width="15.875" style="14" customWidth="1"/>
    <col min="14087" max="14336" width="9" style="14" customWidth="1"/>
    <col min="14337" max="14337" width="2.875" style="14" customWidth="1"/>
    <col min="14338" max="14338" width="13.375" style="14" customWidth="1"/>
    <col min="14339" max="14342" width="15.875" style="14" customWidth="1"/>
    <col min="14343" max="14592" width="9" style="14" customWidth="1"/>
    <col min="14593" max="14593" width="2.875" style="14" customWidth="1"/>
    <col min="14594" max="14594" width="13.375" style="14" customWidth="1"/>
    <col min="14595" max="14598" width="15.875" style="14" customWidth="1"/>
    <col min="14599" max="14848" width="9" style="14" customWidth="1"/>
    <col min="14849" max="14849" width="2.875" style="14" customWidth="1"/>
    <col min="14850" max="14850" width="13.375" style="14" customWidth="1"/>
    <col min="14851" max="14854" width="15.875" style="14" customWidth="1"/>
    <col min="14855" max="15104" width="9" style="14" customWidth="1"/>
    <col min="15105" max="15105" width="2.875" style="14" customWidth="1"/>
    <col min="15106" max="15106" width="13.375" style="14" customWidth="1"/>
    <col min="15107" max="15110" width="15.875" style="14" customWidth="1"/>
    <col min="15111" max="15360" width="9" style="14" customWidth="1"/>
    <col min="15361" max="15361" width="2.875" style="14" customWidth="1"/>
    <col min="15362" max="15362" width="13.375" style="14" customWidth="1"/>
    <col min="15363" max="15366" width="15.875" style="14" customWidth="1"/>
    <col min="15367" max="15616" width="9" style="14" customWidth="1"/>
    <col min="15617" max="15617" width="2.875" style="14" customWidth="1"/>
    <col min="15618" max="15618" width="13.375" style="14" customWidth="1"/>
    <col min="15619" max="15622" width="15.875" style="14" customWidth="1"/>
    <col min="15623" max="15872" width="9" style="14" customWidth="1"/>
    <col min="15873" max="15873" width="2.875" style="14" customWidth="1"/>
    <col min="15874" max="15874" width="13.375" style="14" customWidth="1"/>
    <col min="15875" max="15878" width="15.875" style="14" customWidth="1"/>
    <col min="15879" max="16128" width="9" style="14" customWidth="1"/>
    <col min="16129" max="16129" width="2.875" style="14" customWidth="1"/>
    <col min="16130" max="16130" width="13.375" style="14" customWidth="1"/>
    <col min="16131" max="16134" width="15.875" style="14" customWidth="1"/>
    <col min="16135" max="16384" width="9" style="14" customWidth="1"/>
  </cols>
  <sheetData>
    <row r="1" spans="1:6" s="14" customFormat="1" ht="24.95" customHeight="1">
      <c r="A1" s="5" t="s">
        <v>215</v>
      </c>
      <c r="B1" s="5"/>
    </row>
    <row r="3" spans="1:6" ht="20.100000000000001" customHeight="1">
      <c r="B3" s="97"/>
      <c r="C3" s="8" t="s">
        <v>92</v>
      </c>
      <c r="D3" s="8"/>
      <c r="E3" s="8" t="s">
        <v>265</v>
      </c>
      <c r="F3" s="8"/>
    </row>
    <row r="4" spans="1:6" ht="20.100000000000001" customHeight="1">
      <c r="B4" s="97"/>
      <c r="C4" s="8" t="s">
        <v>264</v>
      </c>
      <c r="D4" s="8" t="s">
        <v>183</v>
      </c>
      <c r="E4" s="8" t="s">
        <v>121</v>
      </c>
      <c r="F4" s="8" t="s">
        <v>263</v>
      </c>
    </row>
    <row r="5" spans="1:6" ht="30" customHeight="1">
      <c r="B5" s="8" t="s">
        <v>187</v>
      </c>
      <c r="C5" s="98">
        <v>3367</v>
      </c>
      <c r="D5" s="26">
        <v>0.21299999999999999</v>
      </c>
      <c r="E5" s="59">
        <v>140</v>
      </c>
      <c r="F5" s="26">
        <v>0.27500000000000002</v>
      </c>
    </row>
    <row r="6" spans="1:6" ht="30" customHeight="1">
      <c r="B6" s="8" t="s">
        <v>261</v>
      </c>
      <c r="C6" s="98">
        <v>3778</v>
      </c>
      <c r="D6" s="26">
        <v>0.24</v>
      </c>
      <c r="E6" s="59">
        <v>172</v>
      </c>
      <c r="F6" s="26">
        <v>0.28000000000000003</v>
      </c>
    </row>
    <row r="7" spans="1:6" ht="30" customHeight="1">
      <c r="B7" s="8" t="s">
        <v>260</v>
      </c>
      <c r="C7" s="98">
        <v>3824</v>
      </c>
      <c r="D7" s="26">
        <v>0.246</v>
      </c>
      <c r="E7" s="59">
        <v>172</v>
      </c>
      <c r="F7" s="26">
        <v>0.28999999999999998</v>
      </c>
    </row>
    <row r="8" spans="1:6" ht="30" customHeight="1">
      <c r="B8" s="8" t="s">
        <v>259</v>
      </c>
      <c r="C8" s="98">
        <v>3759</v>
      </c>
      <c r="D8" s="26">
        <v>0.248</v>
      </c>
      <c r="E8" s="59">
        <v>137</v>
      </c>
      <c r="F8" s="26">
        <v>0.223</v>
      </c>
    </row>
    <row r="9" spans="1:6" ht="30" customHeight="1">
      <c r="B9" s="8" t="s">
        <v>257</v>
      </c>
      <c r="C9" s="98">
        <v>3659</v>
      </c>
      <c r="D9" s="26">
        <v>0.249</v>
      </c>
      <c r="E9" s="59">
        <v>155</v>
      </c>
      <c r="F9" s="26">
        <v>0.29799999999999999</v>
      </c>
    </row>
    <row r="10" spans="1:6" ht="30" customHeight="1">
      <c r="B10" s="8" t="s">
        <v>153</v>
      </c>
      <c r="C10" s="98">
        <v>3916</v>
      </c>
      <c r="D10" s="26">
        <v>0.27400000000000002</v>
      </c>
      <c r="E10" s="59">
        <v>280</v>
      </c>
      <c r="F10" s="26">
        <v>0.53100000000000003</v>
      </c>
    </row>
    <row r="11" spans="1:6" ht="30" customHeight="1">
      <c r="B11" s="8" t="s">
        <v>256</v>
      </c>
      <c r="C11" s="98">
        <v>3926</v>
      </c>
      <c r="D11" s="26">
        <v>0.28000000000000003</v>
      </c>
      <c r="E11" s="59">
        <v>242</v>
      </c>
      <c r="F11" s="26">
        <v>0.51100000000000001</v>
      </c>
    </row>
    <row r="12" spans="1:6" ht="30" customHeight="1">
      <c r="B12" s="8" t="s">
        <v>272</v>
      </c>
      <c r="C12" s="98">
        <v>3472</v>
      </c>
      <c r="D12" s="26">
        <v>0.247</v>
      </c>
      <c r="E12" s="59">
        <v>249</v>
      </c>
      <c r="F12" s="26">
        <v>0.55500000000000005</v>
      </c>
    </row>
    <row r="13" spans="1:6" ht="30" customHeight="1">
      <c r="B13" s="8" t="s">
        <v>276</v>
      </c>
      <c r="C13" s="98">
        <v>3739</v>
      </c>
      <c r="D13" s="26">
        <v>0.27200000000000002</v>
      </c>
      <c r="E13" s="59">
        <v>311</v>
      </c>
      <c r="F13" s="26">
        <v>0.65500000000000003</v>
      </c>
    </row>
    <row r="14" spans="1:6" ht="30" customHeight="1">
      <c r="B14" s="8" t="s">
        <v>73</v>
      </c>
      <c r="C14" s="98">
        <v>3728</v>
      </c>
      <c r="D14" s="26">
        <v>0.28199999999999997</v>
      </c>
      <c r="E14" s="59">
        <v>230</v>
      </c>
      <c r="F14" s="26">
        <v>0.54100000000000004</v>
      </c>
    </row>
    <row r="15" spans="1:6" ht="30" customHeight="1">
      <c r="B15" s="8" t="s">
        <v>342</v>
      </c>
      <c r="C15" s="98">
        <v>3635</v>
      </c>
      <c r="D15" s="26">
        <v>0.28699999999999998</v>
      </c>
      <c r="E15" s="59">
        <v>192</v>
      </c>
      <c r="F15" s="26">
        <v>0.49200000000000005</v>
      </c>
    </row>
    <row r="16" spans="1:6" s="14" customFormat="1" ht="30" customHeight="1">
      <c r="B16" s="8" t="s">
        <v>295</v>
      </c>
      <c r="C16" s="98">
        <v>3991</v>
      </c>
      <c r="D16" s="26">
        <v>0.33100000000000002</v>
      </c>
      <c r="E16" s="59">
        <v>267</v>
      </c>
      <c r="F16" s="26">
        <v>0.57899999999999996</v>
      </c>
    </row>
    <row r="17" spans="2:6" ht="15" customHeight="1">
      <c r="B17" s="4"/>
      <c r="C17" s="4"/>
      <c r="D17" s="4"/>
      <c r="E17" s="4"/>
      <c r="F17" s="4"/>
    </row>
    <row r="18" spans="2:6" ht="15" customHeight="1">
      <c r="B18" s="4" t="s">
        <v>331</v>
      </c>
      <c r="C18" s="4"/>
      <c r="D18" s="4"/>
      <c r="E18" s="4"/>
      <c r="F18" s="4"/>
    </row>
    <row r="19" spans="2:6" s="14" customFormat="1" ht="15" customHeight="1">
      <c r="B19" s="4" t="s">
        <v>168</v>
      </c>
      <c r="C19" s="4"/>
      <c r="D19" s="4"/>
      <c r="E19" s="4"/>
      <c r="F19" s="4"/>
    </row>
  </sheetData>
  <customSheetViews>
    <customSheetView guid="{A5EB8AB4-CC80-C84C-8B39-14C6B33257B7}" fitToPage="1" view="pageBreakPreview">
      <selection activeCell="F14" sqref="F14"/>
      <pageMargins left="0.70866141732283472" right="0.70866141732283472" top="0.74803149606299213" bottom="0.74803149606299213" header="0.31496062992125984" footer="0.31496062992125984"/>
      <pageSetup paperSize="9" fitToHeight="0" cellComments="asDisplayed" r:id="rId1"/>
    </customSheetView>
    <customSheetView guid="{E537E2BF-54E7-AF4D-9A48-B68363196703}" fitToPage="1" view="pageBreakPreview">
      <selection activeCell="G13" sqref="G13:H13"/>
      <pageMargins left="0.70866141732283472" right="0.70866141732283472" top="0.74803149606299213" bottom="0.74803149606299213" header="0.31496062992125984" footer="0.31496062992125984"/>
      <pageSetup paperSize="9" fitToHeight="0" cellComments="asDisplayed" r:id="rId2"/>
    </customSheetView>
    <customSheetView guid="{5176ADCB-C40E-8740-8D62-B82BE93AE2C6}" fitToPage="1" view="pageBreakPreview">
      <selection activeCell="G13" sqref="G13:H13"/>
      <pageMargins left="0.70866141732283472" right="0.70866141732283472" top="0.74803149606299213" bottom="0.74803149606299213" header="0.31496062992125984" footer="0.31496062992125984"/>
      <pageSetup paperSize="9" fitToHeight="0" cellComments="asDisplayed" r:id="rId3"/>
    </customSheetView>
    <customSheetView guid="{A158B920-AC25-424B-9959-14AC4A1CF9B5}" fitToPage="1" view="pageBreakPreview">
      <selection activeCell="G13" sqref="G13:H13"/>
      <pageMargins left="0.70866141732283472" right="0.70866141732283472" top="0.74803149606299213" bottom="0.74803149606299213" header="0.31496062992125984" footer="0.31496062992125984"/>
      <pageSetup paperSize="9" fitToHeight="0" cellComments="asDisplayed" r:id="rId4"/>
    </customSheetView>
    <customSheetView guid="{4BE84941-5C45-A84E-88CE-6305226712FF}" fitToPage="1" view="pageBreakPreview">
      <selection activeCell="G13" sqref="G13:H13"/>
      <pageMargins left="0.70866141732283472" right="0.70866141732283472" top="0.74803149606299213" bottom="0.74803149606299213" header="0.31496062992125984" footer="0.31496062992125984"/>
      <pageSetup paperSize="9" fitToHeight="0" cellComments="asDisplayed" r:id="rId5"/>
    </customSheetView>
    <customSheetView guid="{4996860D-290A-3A41-87F4-08FFB3697A1E}" showPageBreaks="1" fitToPage="1" view="pageBreakPreview">
      <selection activeCell="G13" sqref="G13:H13"/>
      <pageMargins left="0.70866141732283472" right="0.70866141732283472" top="0.74803149606299213" bottom="0.74803149606299213" header="0.31496062992125984" footer="0.31496062992125984"/>
      <pageSetup paperSize="9" fitToHeight="0" cellComments="asDisplayed" r:id="rId6"/>
    </customSheetView>
    <customSheetView guid="{195A10FC-8BA6-8348-BB06-0EE2D4EBE68F}" fitToPage="1" view="pageBreakPreview">
      <selection activeCell="G13" sqref="G13:H13"/>
      <pageMargins left="0.70866141732283472" right="0.70866141732283472" top="0.74803149606299213" bottom="0.74803149606299213" header="0.31496062992125984" footer="0.31496062992125984"/>
      <pageSetup paperSize="9" fitToHeight="0" cellComments="asDisplayed" r:id="rId7"/>
    </customSheetView>
    <customSheetView guid="{33BBD285-785B-C24D-B50A-4C98AC895287}" showPageBreaks="1" fitToPage="1" view="pageBreakPreview">
      <selection activeCell="G13" sqref="G13:H13"/>
      <pageMargins left="0.70866141732283472" right="0.70866141732283472" top="0.74803149606299213" bottom="0.74803149606299213" header="0.31496062992125984" footer="0.31496062992125984"/>
      <pageSetup paperSize="9" fitToHeight="0" cellComments="asDisplayed" r:id="rId8"/>
    </customSheetView>
    <customSheetView guid="{692EB781-55BD-954F-BFCF-8FB37DE8AEFA}" fitToPage="1" view="pageBreakPreview" topLeftCell="A4">
      <selection activeCell="H10" sqref="H10"/>
      <pageMargins left="0.70866141732283472" right="0.70866141732283472" top="0.74803149606299213" bottom="0.74803149606299213" header="0.31496062992125984" footer="0.31496062992125984"/>
      <pageSetup paperSize="9" fitToHeight="0" cellComments="asDisplayed" r:id="rId9"/>
    </customSheetView>
    <customSheetView guid="{B757FC03-6083-3442-BB1D-780F7D0FC782}" fitToPage="1" view="pageBreakPreview" topLeftCell="A4">
      <selection activeCell="H10" sqref="H10"/>
      <pageMargins left="0.70866141732283472" right="0.70866141732283472" top="0.74803149606299213" bottom="0.74803149606299213" header="0.31496062992125984" footer="0.31496062992125984"/>
      <pageSetup paperSize="9" fitToHeight="0" cellComments="asDisplayed" r:id="rId10"/>
    </customSheetView>
    <customSheetView guid="{FE2DFBF2-B424-5B4D-9BA1-C706581D34E7}" fitToPage="1" view="pageBreakPreview">
      <selection activeCell="G13" sqref="G13:H13"/>
      <pageMargins left="0.70866141732283472" right="0.70866141732283472" top="0.74803149606299213" bottom="0.74803149606299213" header="0.31496062992125984" footer="0.31496062992125984"/>
      <pageSetup paperSize="9" fitToHeight="0" cellComments="asDisplayed" r:id="rId11"/>
    </customSheetView>
    <customSheetView guid="{B13CC535-C729-354C-9E06-85A6743B2336}" fitToPage="1" view="pageBreakPreview">
      <selection activeCell="G13" sqref="G13:H13"/>
      <pageMargins left="0.70866141732283472" right="0.70866141732283472" top="0.74803149606299213" bottom="0.74803149606299213" header="0.31496062992125984" footer="0.31496062992125984"/>
      <pageSetup paperSize="9" fitToHeight="0" cellComments="asDisplayed" r:id="rId12"/>
    </customSheetView>
    <customSheetView guid="{CABF87AC-595D-E643-8BF0-9EB9AA0D768A}" showPageBreaks="1" fitToPage="1" view="pageBreakPreview">
      <selection activeCell="F14" sqref="F14"/>
      <pageMargins left="0.70866141732283472" right="0.70866141732283472" top="0.74803149606299213" bottom="0.74803149606299213" header="0.31496062992125984" footer="0.31496062992125984"/>
      <pageSetup paperSize="9" fitToHeight="0" cellComments="asDisplayed" r:id="rId13"/>
    </customSheetView>
    <customSheetView guid="{243EC010-C615-5A40-A970-628BEF2BE6DA}" fitToPage="1" view="pageBreakPreview">
      <selection activeCell="F14" sqref="F14"/>
      <pageMargins left="0.70866141732283472" right="0.70866141732283472" top="0.74803149606299213" bottom="0.74803149606299213" header="0.31496062992125984" footer="0.31496062992125984"/>
      <pageSetup paperSize="9" fitToHeight="0" cellComments="asDisplayed" r:id="rId14"/>
    </customSheetView>
    <customSheetView guid="{CAB07F43-7E89-7745-9891-2E17B06210E6}" fitToPage="1" view="pageBreakPreview">
      <selection activeCell="F14" sqref="F14"/>
      <pageMargins left="0.70866141732283472" right="0.70866141732283472" top="0.74803149606299213" bottom="0.74803149606299213" header="0.31496062992125984" footer="0.31496062992125984"/>
      <pageSetup paperSize="9" fitToHeight="0" cellComments="asDisplayed" r:id="rId15"/>
    </customSheetView>
    <customSheetView guid="{97B3E7CA-F0B3-3143-B2E4-7F6A2ED5C48C}" fitToPage="1" view="pageBreakPreview">
      <selection activeCell="F14" sqref="F14"/>
      <pageMargins left="0.70866141732283472" right="0.70866141732283472" top="0.74803149606299213" bottom="0.74803149606299213" header="0.31496062992125984" footer="0.31496062992125984"/>
      <pageSetup paperSize="9" fitToHeight="0" cellComments="asDisplayed" r:id="rId16"/>
    </customSheetView>
    <customSheetView guid="{DE9E460F-C89E-5645-AA7E-CE9C4C2CFC12}" showPageBreaks="1" fitToPage="1" view="pageBreakPreview">
      <selection activeCell="F14" sqref="F14"/>
      <pageMargins left="0.70866141732283472" right="0.70866141732283472" top="0.74803149606299213" bottom="0.74803149606299213" header="0.31496062992125984" footer="0.31496062992125984"/>
      <pageSetup paperSize="9" fitToHeight="0" cellComments="asDisplayed" r:id="rId17"/>
    </customSheetView>
    <customSheetView guid="{C77EF332-7D80-1044-85D5-819F18ECD7B4}" fitToPage="1" view="pageBreakPreview">
      <selection activeCell="F14" sqref="F14"/>
      <pageMargins left="0.70866141732283472" right="0.70866141732283472" top="0.74803149606299213" bottom="0.74803149606299213" header="0.31496062992125984" footer="0.31496062992125984"/>
      <pageSetup paperSize="9" fitToHeight="0" cellComments="asDisplayed" r:id="rId18"/>
    </customSheetView>
    <customSheetView guid="{6CECD241-1D6C-7646-92A8-757A358CF712}" showPageBreaks="1" fitToPage="1" view="pageBreakPreview">
      <selection activeCell="F14" sqref="F14"/>
      <pageMargins left="0.70866141732283472" right="0.70866141732283472" top="0.74803149606299213" bottom="0.74803149606299213" header="0.31496062992125984" footer="0.31496062992125984"/>
      <pageSetup paperSize="9" fitToHeight="0" cellComments="asDisplayed" r:id="rId19"/>
    </customSheetView>
    <customSheetView guid="{2F70F053-3AC9-1B4A-91C9-6FBA078D9D33}" fitToPage="1" view="pageBreakPreview">
      <selection activeCell="F14" sqref="F14"/>
      <pageMargins left="0.70866141732283472" right="0.70866141732283472" top="0.74803149606299213" bottom="0.74803149606299213" header="0.31496062992125984" footer="0.31496062992125984"/>
      <pageSetup paperSize="9" fitToHeight="0" cellComments="asDisplayed" r:id="rId20"/>
    </customSheetView>
    <customSheetView guid="{C4ABE724-0C48-564B-B46B-A8D4415A7CA3}" showPageBreaks="1" fitToPage="1" view="pageBreakPreview" topLeftCell="A4">
      <selection activeCell="H10" sqref="H10"/>
      <pageMargins left="0.70866141732283472" right="0.70866141732283472" top="0.74803149606299213" bottom="0.74803149606299213" header="0.31496062992125984" footer="0.31496062992125984"/>
      <pageSetup paperSize="9" fitToHeight="0" cellComments="asDisplayed" r:id="rId21"/>
    </customSheetView>
    <customSheetView guid="{921C762F-6DA3-EC47-BFAE-A316B3663034}" fitToPage="1" view="pageBreakPreview" topLeftCell="A4">
      <selection activeCell="H10" sqref="H10"/>
      <pageMargins left="0.70866141732283472" right="0.70866141732283472" top="0.74803149606299213" bottom="0.74803149606299213" header="0.31496062992125984" footer="0.31496062992125984"/>
      <pageSetup paperSize="9" fitToHeight="0" cellComments="asDisplayed" r:id="rId22"/>
    </customSheetView>
    <customSheetView guid="{13BDB573-1580-9347-9292-9BDFB1BEC180}" showPageBreaks="1" fitToPage="1" view="pageBreakPreview">
      <selection activeCell="F14" sqref="F14"/>
      <pageMargins left="0.70866141732283472" right="0.70866141732283472" top="0.74803149606299213" bottom="0.74803149606299213" header="0.31496062992125984" footer="0.31496062992125984"/>
      <pageSetup paperSize="9" fitToHeight="0" cellComments="asDisplayed" r:id="rId23"/>
    </customSheetView>
    <customSheetView guid="{9D5A8730-9745-6543-AF40-A975993FFB3C}" showPageBreaks="1" fitToPage="1" view="pageBreakPreview" topLeftCell="A8">
      <selection activeCell="F11" sqref="F11"/>
      <pageMargins left="0.70866141732283472" right="0.70866141732283472" top="0.74803149606299213" bottom="0.74803149606299213" header="0.31496062992125984" footer="0.31496062992125984"/>
      <pageSetup paperSize="9" fitToHeight="0" cellComments="asDisplayed" r:id="rId24"/>
    </customSheetView>
    <customSheetView guid="{09F96152-7CAD-C243-A97A-98F3B0FC4A33}" fitToPage="1" view="pageBreakPreview" topLeftCell="A8">
      <selection activeCell="L26" sqref="L26"/>
      <pageMargins left="0.70866141732283472" right="0.70866141732283472" top="0.74803149606299213" bottom="0.74803149606299213" header="0.31496062992125984" footer="0.31496062992125984"/>
      <pageSetup paperSize="9" fitToHeight="0" cellComments="asDisplayed" r:id="rId25"/>
    </customSheetView>
    <customSheetView guid="{096AC98C-6736-1040-B9D6-CB39671AF91F}" fitToPage="1" view="pageBreakPreview" topLeftCell="A8">
      <selection activeCell="L26" sqref="L26"/>
      <pageMargins left="0.70866141732283472" right="0.70866141732283472" top="0.74803149606299213" bottom="0.74803149606299213" header="0.31496062992125984" footer="0.31496062992125984"/>
      <pageSetup paperSize="9" fitToHeight="0" cellComments="asDisplayed" r:id="rId26"/>
    </customSheetView>
    <customSheetView guid="{D0407C2C-ED8D-724D-8034-98AE8F8B3295}" fitToPage="1" view="pageBreakPreview" topLeftCell="A8">
      <selection activeCell="L26" sqref="L26"/>
      <pageMargins left="0.70866141732283472" right="0.70866141732283472" top="0.74803149606299213" bottom="0.74803149606299213" header="0.31496062992125984" footer="0.31496062992125984"/>
      <pageSetup paperSize="9" fitToHeight="0" cellComments="asDisplayed" r:id="rId27"/>
    </customSheetView>
    <customSheetView guid="{E17413F9-D262-044C-8BA4-F44960AB96D1}" fitToPage="1" view="pageBreakPreview" topLeftCell="A8">
      <selection activeCell="L26" sqref="L26"/>
      <pageMargins left="0.70866141732283472" right="0.70866141732283472" top="0.74803149606299213" bottom="0.74803149606299213" header="0.31496062992125984" footer="0.31496062992125984"/>
      <pageSetup paperSize="9" fitToHeight="0" cellComments="asDisplayed" r:id="rId28"/>
    </customSheetView>
    <customSheetView guid="{EDE1CF83-3546-8346-99C8-7E8DEBB3247D}" fitToPage="1" view="pageBreakPreview" topLeftCell="A8">
      <selection activeCell="L26" sqref="L26"/>
      <pageMargins left="0.70866141732283472" right="0.70866141732283472" top="0.74803149606299213" bottom="0.74803149606299213" header="0.31496062992125984" footer="0.31496062992125984"/>
      <pageSetup paperSize="9" fitToHeight="0" cellComments="asDisplayed" r:id="rId29"/>
    </customSheetView>
    <customSheetView guid="{2D1C0343-8602-B54F-A57E-F5A867ED58F2}" fitToPage="1" view="pageBreakPreview" topLeftCell="A8">
      <selection activeCell="L26" sqref="L26"/>
      <pageMargins left="0.70866141732283472" right="0.70866141732283472" top="0.74803149606299213" bottom="0.74803149606299213" header="0.31496062992125984" footer="0.31496062992125984"/>
      <pageSetup paperSize="9" fitToHeight="0" cellComments="asDisplayed" r:id="rId30"/>
    </customSheetView>
    <customSheetView guid="{938FE337-1D9D-3F4A-804B-BDD95C828A75}" fitToPage="1" view="pageBreakPreview" topLeftCell="A8">
      <selection activeCell="L26" sqref="L26"/>
      <pageMargins left="0.70866141732283472" right="0.70866141732283472" top="0.74803149606299213" bottom="0.74803149606299213" header="0.31496062992125984" footer="0.31496062992125984"/>
      <pageSetup paperSize="9" fitToHeight="0" cellComments="asDisplayed" r:id="rId31"/>
    </customSheetView>
    <customSheetView guid="{95DD38D3-5F4A-574D-B2AE-3A0C3CFA9103}" fitToPage="1" view="pageBreakPreview" topLeftCell="A8">
      <selection activeCell="L26" sqref="L26"/>
      <pageMargins left="0.70866141732283472" right="0.70866141732283472" top="0.74803149606299213" bottom="0.74803149606299213" header="0.31496062992125984" footer="0.31496062992125984"/>
      <pageSetup paperSize="9" fitToHeight="0" cellComments="asDisplayed" r:id="rId32"/>
    </customSheetView>
    <customSheetView guid="{12498608-D96F-BA43-B910-A260490D91ED}" fitToPage="1" view="pageBreakPreview" topLeftCell="A8">
      <selection activeCell="L26" sqref="L26"/>
      <pageMargins left="0.70866141732283472" right="0.70866141732283472" top="0.74803149606299213" bottom="0.74803149606299213" header="0.31496062992125984" footer="0.31496062992125984"/>
      <pageSetup paperSize="9" fitToHeight="0" cellComments="asDisplayed" r:id="rId33"/>
    </customSheetView>
    <customSheetView guid="{288221DA-E461-3640-BCB6-AA8217898395}" fitToPage="1" view="pageBreakPreview" topLeftCell="A5">
      <selection activeCell="D14" sqref="D14"/>
      <pageMargins left="0.70866141732283472" right="0.70866141732283472" top="0.74803149606299213" bottom="0.74803149606299213" header="0.31496062992125984" footer="0.31496062992125984"/>
      <pageSetup paperSize="9" fitToHeight="0" cellComments="asDisplayed" r:id="rId34"/>
    </customSheetView>
    <customSheetView guid="{D1685ABB-718A-CF4F-A312-08E85A5F4269}" fitToPage="1" view="pageBreakPreview" topLeftCell="A5">
      <selection activeCell="D14" sqref="D14"/>
      <pageMargins left="0.70866141732283472" right="0.70866141732283472" top="0.74803149606299213" bottom="0.74803149606299213" header="0.31496062992125984" footer="0.31496062992125984"/>
      <pageSetup paperSize="9" fitToHeight="0" cellComments="asDisplayed" r:id="rId35"/>
    </customSheetView>
    <customSheetView guid="{257021EA-B7EA-3A40-A822-8BB94734030F}" fitToPage="1" view="pageBreakPreview" topLeftCell="A5">
      <selection activeCell="D14" sqref="D14"/>
      <pageMargins left="0.70866141732283472" right="0.70866141732283472" top="0.74803149606299213" bottom="0.74803149606299213" header="0.31496062992125984" footer="0.31496062992125984"/>
      <pageSetup paperSize="9" fitToHeight="0" cellComments="asDisplayed" r:id="rId36"/>
    </customSheetView>
    <customSheetView guid="{F37DCB76-F5F4-0E4C-A170-F0CC306C23B7}" fitToPage="1" view="pageBreakPreview" topLeftCell="A5">
      <selection activeCell="D14" sqref="D14"/>
      <pageMargins left="0.70866141732283472" right="0.70866141732283472" top="0.74803149606299213" bottom="0.74803149606299213" header="0.31496062992125984" footer="0.31496062992125984"/>
      <pageSetup paperSize="9" fitToHeight="0" cellComments="asDisplayed" r:id="rId37"/>
    </customSheetView>
    <customSheetView guid="{FE39DD97-388C-6C4F-B164-A0DF07EE2E06}" fitToPage="1" view="pageBreakPreview" topLeftCell="A5">
      <selection activeCell="D14" sqref="D14"/>
      <pageMargins left="0.70866141732283472" right="0.70866141732283472" top="0.74803149606299213" bottom="0.74803149606299213" header="0.31496062992125984" footer="0.31496062992125984"/>
      <pageSetup paperSize="9" fitToHeight="0" cellComments="asDisplayed" r:id="rId38"/>
    </customSheetView>
    <customSheetView guid="{81A4239D-FC03-824F-9FC1-1718C6BC9AEE}" fitToPage="1" view="pageBreakPreview" topLeftCell="A5">
      <selection activeCell="D14" sqref="D14"/>
      <pageMargins left="0.70866141732283472" right="0.70866141732283472" top="0.74803149606299213" bottom="0.74803149606299213" header="0.31496062992125984" footer="0.31496062992125984"/>
      <pageSetup paperSize="9" fitToHeight="0" cellComments="asDisplayed" r:id="rId39"/>
    </customSheetView>
  </customSheetViews>
  <mergeCells count="3">
    <mergeCell ref="C3:D3"/>
    <mergeCell ref="E3:F3"/>
    <mergeCell ref="B3:B4"/>
  </mergeCells>
  <phoneticPr fontId="29"/>
  <pageMargins left="0.70866141732283472" right="0.70866141732283472" top="0.74803149606299213" bottom="0.74803149606299213" header="0.31496062992125984" footer="0.31496062992125984"/>
  <pageSetup paperSize="9" fitToWidth="1" fitToHeight="0" usePrinterDefaults="1" cellComments="asDisplayed" r:id="rId40"/>
</worksheet>
</file>

<file path=xl/worksheets/sheet16.xml><?xml version="1.0" encoding="utf-8"?>
<worksheet xmlns="http://schemas.openxmlformats.org/spreadsheetml/2006/main" xmlns:r="http://schemas.openxmlformats.org/officeDocument/2006/relationships" xmlns:mc="http://schemas.openxmlformats.org/markup-compatibility/2006">
  <sheetPr codeName="Sheet4"/>
  <dimension ref="A1:Q24"/>
  <sheetViews>
    <sheetView view="pageBreakPreview" topLeftCell="A8" zoomScale="80" zoomScaleSheetLayoutView="80" workbookViewId="0">
      <selection activeCell="B16" sqref="B16"/>
    </sheetView>
  </sheetViews>
  <sheetFormatPr defaultRowHeight="16.2"/>
  <cols>
    <col min="1" max="1" width="3.5" style="14" customWidth="1"/>
    <col min="2" max="2" width="13.375" style="14" customWidth="1"/>
    <col min="3" max="4" width="10.875" style="14" customWidth="1"/>
    <col min="5" max="7" width="11.5" style="14" bestFit="1" customWidth="1"/>
    <col min="8" max="9" width="10.875" style="14" customWidth="1"/>
    <col min="10" max="11" width="13.21875" style="14" customWidth="1"/>
    <col min="12" max="14" width="10.875" style="14" customWidth="1"/>
    <col min="15" max="16" width="13.44140625" style="14" customWidth="1"/>
    <col min="17" max="17" width="10.875" style="14" customWidth="1"/>
    <col min="18" max="256" width="9" style="14" customWidth="1"/>
    <col min="257" max="257" width="3.5" style="14" customWidth="1"/>
    <col min="258" max="258" width="13.375" style="14" customWidth="1"/>
    <col min="259" max="260" width="10.875" style="14" customWidth="1"/>
    <col min="261" max="263" width="11.5" style="14" bestFit="1" customWidth="1"/>
    <col min="264" max="265" width="10.875" style="14" customWidth="1"/>
    <col min="266" max="267" width="11.5" style="14" bestFit="1" customWidth="1"/>
    <col min="268" max="270" width="10.875" style="14" customWidth="1"/>
    <col min="271" max="272" width="11.5" style="14" bestFit="1" customWidth="1"/>
    <col min="273" max="273" width="10.875" style="14" customWidth="1"/>
    <col min="274" max="512" width="9" style="14" customWidth="1"/>
    <col min="513" max="513" width="3.5" style="14" customWidth="1"/>
    <col min="514" max="514" width="13.375" style="14" customWidth="1"/>
    <col min="515" max="516" width="10.875" style="14" customWidth="1"/>
    <col min="517" max="519" width="11.5" style="14" bestFit="1" customWidth="1"/>
    <col min="520" max="521" width="10.875" style="14" customWidth="1"/>
    <col min="522" max="523" width="11.5" style="14" bestFit="1" customWidth="1"/>
    <col min="524" max="526" width="10.875" style="14" customWidth="1"/>
    <col min="527" max="528" width="11.5" style="14" bestFit="1" customWidth="1"/>
    <col min="529" max="529" width="10.875" style="14" customWidth="1"/>
    <col min="530" max="768" width="9" style="14" customWidth="1"/>
    <col min="769" max="769" width="3.5" style="14" customWidth="1"/>
    <col min="770" max="770" width="13.375" style="14" customWidth="1"/>
    <col min="771" max="772" width="10.875" style="14" customWidth="1"/>
    <col min="773" max="775" width="11.5" style="14" bestFit="1" customWidth="1"/>
    <col min="776" max="777" width="10.875" style="14" customWidth="1"/>
    <col min="778" max="779" width="11.5" style="14" bestFit="1" customWidth="1"/>
    <col min="780" max="782" width="10.875" style="14" customWidth="1"/>
    <col min="783" max="784" width="11.5" style="14" bestFit="1" customWidth="1"/>
    <col min="785" max="785" width="10.875" style="14" customWidth="1"/>
    <col min="786" max="1024" width="9" style="14" customWidth="1"/>
    <col min="1025" max="1025" width="3.5" style="14" customWidth="1"/>
    <col min="1026" max="1026" width="13.375" style="14" customWidth="1"/>
    <col min="1027" max="1028" width="10.875" style="14" customWidth="1"/>
    <col min="1029" max="1031" width="11.5" style="14" bestFit="1" customWidth="1"/>
    <col min="1032" max="1033" width="10.875" style="14" customWidth="1"/>
    <col min="1034" max="1035" width="11.5" style="14" bestFit="1" customWidth="1"/>
    <col min="1036" max="1038" width="10.875" style="14" customWidth="1"/>
    <col min="1039" max="1040" width="11.5" style="14" bestFit="1" customWidth="1"/>
    <col min="1041" max="1041" width="10.875" style="14" customWidth="1"/>
    <col min="1042" max="1280" width="9" style="14" customWidth="1"/>
    <col min="1281" max="1281" width="3.5" style="14" customWidth="1"/>
    <col min="1282" max="1282" width="13.375" style="14" customWidth="1"/>
    <col min="1283" max="1284" width="10.875" style="14" customWidth="1"/>
    <col min="1285" max="1287" width="11.5" style="14" bestFit="1" customWidth="1"/>
    <col min="1288" max="1289" width="10.875" style="14" customWidth="1"/>
    <col min="1290" max="1291" width="11.5" style="14" bestFit="1" customWidth="1"/>
    <col min="1292" max="1294" width="10.875" style="14" customWidth="1"/>
    <col min="1295" max="1296" width="11.5" style="14" bestFit="1" customWidth="1"/>
    <col min="1297" max="1297" width="10.875" style="14" customWidth="1"/>
    <col min="1298" max="1536" width="9" style="14" customWidth="1"/>
    <col min="1537" max="1537" width="3.5" style="14" customWidth="1"/>
    <col min="1538" max="1538" width="13.375" style="14" customWidth="1"/>
    <col min="1539" max="1540" width="10.875" style="14" customWidth="1"/>
    <col min="1541" max="1543" width="11.5" style="14" bestFit="1" customWidth="1"/>
    <col min="1544" max="1545" width="10.875" style="14" customWidth="1"/>
    <col min="1546" max="1547" width="11.5" style="14" bestFit="1" customWidth="1"/>
    <col min="1548" max="1550" width="10.875" style="14" customWidth="1"/>
    <col min="1551" max="1552" width="11.5" style="14" bestFit="1" customWidth="1"/>
    <col min="1553" max="1553" width="10.875" style="14" customWidth="1"/>
    <col min="1554" max="1792" width="9" style="14" customWidth="1"/>
    <col min="1793" max="1793" width="3.5" style="14" customWidth="1"/>
    <col min="1794" max="1794" width="13.375" style="14" customWidth="1"/>
    <col min="1795" max="1796" width="10.875" style="14" customWidth="1"/>
    <col min="1797" max="1799" width="11.5" style="14" bestFit="1" customWidth="1"/>
    <col min="1800" max="1801" width="10.875" style="14" customWidth="1"/>
    <col min="1802" max="1803" width="11.5" style="14" bestFit="1" customWidth="1"/>
    <col min="1804" max="1806" width="10.875" style="14" customWidth="1"/>
    <col min="1807" max="1808" width="11.5" style="14" bestFit="1" customWidth="1"/>
    <col min="1809" max="1809" width="10.875" style="14" customWidth="1"/>
    <col min="1810" max="2048" width="9" style="14" customWidth="1"/>
    <col min="2049" max="2049" width="3.5" style="14" customWidth="1"/>
    <col min="2050" max="2050" width="13.375" style="14" customWidth="1"/>
    <col min="2051" max="2052" width="10.875" style="14" customWidth="1"/>
    <col min="2053" max="2055" width="11.5" style="14" bestFit="1" customWidth="1"/>
    <col min="2056" max="2057" width="10.875" style="14" customWidth="1"/>
    <col min="2058" max="2059" width="11.5" style="14" bestFit="1" customWidth="1"/>
    <col min="2060" max="2062" width="10.875" style="14" customWidth="1"/>
    <col min="2063" max="2064" width="11.5" style="14" bestFit="1" customWidth="1"/>
    <col min="2065" max="2065" width="10.875" style="14" customWidth="1"/>
    <col min="2066" max="2304" width="9" style="14" customWidth="1"/>
    <col min="2305" max="2305" width="3.5" style="14" customWidth="1"/>
    <col min="2306" max="2306" width="13.375" style="14" customWidth="1"/>
    <col min="2307" max="2308" width="10.875" style="14" customWidth="1"/>
    <col min="2309" max="2311" width="11.5" style="14" bestFit="1" customWidth="1"/>
    <col min="2312" max="2313" width="10.875" style="14" customWidth="1"/>
    <col min="2314" max="2315" width="11.5" style="14" bestFit="1" customWidth="1"/>
    <col min="2316" max="2318" width="10.875" style="14" customWidth="1"/>
    <col min="2319" max="2320" width="11.5" style="14" bestFit="1" customWidth="1"/>
    <col min="2321" max="2321" width="10.875" style="14" customWidth="1"/>
    <col min="2322" max="2560" width="9" style="14" customWidth="1"/>
    <col min="2561" max="2561" width="3.5" style="14" customWidth="1"/>
    <col min="2562" max="2562" width="13.375" style="14" customWidth="1"/>
    <col min="2563" max="2564" width="10.875" style="14" customWidth="1"/>
    <col min="2565" max="2567" width="11.5" style="14" bestFit="1" customWidth="1"/>
    <col min="2568" max="2569" width="10.875" style="14" customWidth="1"/>
    <col min="2570" max="2571" width="11.5" style="14" bestFit="1" customWidth="1"/>
    <col min="2572" max="2574" width="10.875" style="14" customWidth="1"/>
    <col min="2575" max="2576" width="11.5" style="14" bestFit="1" customWidth="1"/>
    <col min="2577" max="2577" width="10.875" style="14" customWidth="1"/>
    <col min="2578" max="2816" width="9" style="14" customWidth="1"/>
    <col min="2817" max="2817" width="3.5" style="14" customWidth="1"/>
    <col min="2818" max="2818" width="13.375" style="14" customWidth="1"/>
    <col min="2819" max="2820" width="10.875" style="14" customWidth="1"/>
    <col min="2821" max="2823" width="11.5" style="14" bestFit="1" customWidth="1"/>
    <col min="2824" max="2825" width="10.875" style="14" customWidth="1"/>
    <col min="2826" max="2827" width="11.5" style="14" bestFit="1" customWidth="1"/>
    <col min="2828" max="2830" width="10.875" style="14" customWidth="1"/>
    <col min="2831" max="2832" width="11.5" style="14" bestFit="1" customWidth="1"/>
    <col min="2833" max="2833" width="10.875" style="14" customWidth="1"/>
    <col min="2834" max="3072" width="9" style="14" customWidth="1"/>
    <col min="3073" max="3073" width="3.5" style="14" customWidth="1"/>
    <col min="3074" max="3074" width="13.375" style="14" customWidth="1"/>
    <col min="3075" max="3076" width="10.875" style="14" customWidth="1"/>
    <col min="3077" max="3079" width="11.5" style="14" bestFit="1" customWidth="1"/>
    <col min="3080" max="3081" width="10.875" style="14" customWidth="1"/>
    <col min="3082" max="3083" width="11.5" style="14" bestFit="1" customWidth="1"/>
    <col min="3084" max="3086" width="10.875" style="14" customWidth="1"/>
    <col min="3087" max="3088" width="11.5" style="14" bestFit="1" customWidth="1"/>
    <col min="3089" max="3089" width="10.875" style="14" customWidth="1"/>
    <col min="3090" max="3328" width="9" style="14" customWidth="1"/>
    <col min="3329" max="3329" width="3.5" style="14" customWidth="1"/>
    <col min="3330" max="3330" width="13.375" style="14" customWidth="1"/>
    <col min="3331" max="3332" width="10.875" style="14" customWidth="1"/>
    <col min="3333" max="3335" width="11.5" style="14" bestFit="1" customWidth="1"/>
    <col min="3336" max="3337" width="10.875" style="14" customWidth="1"/>
    <col min="3338" max="3339" width="11.5" style="14" bestFit="1" customWidth="1"/>
    <col min="3340" max="3342" width="10.875" style="14" customWidth="1"/>
    <col min="3343" max="3344" width="11.5" style="14" bestFit="1" customWidth="1"/>
    <col min="3345" max="3345" width="10.875" style="14" customWidth="1"/>
    <col min="3346" max="3584" width="9" style="14" customWidth="1"/>
    <col min="3585" max="3585" width="3.5" style="14" customWidth="1"/>
    <col min="3586" max="3586" width="13.375" style="14" customWidth="1"/>
    <col min="3587" max="3588" width="10.875" style="14" customWidth="1"/>
    <col min="3589" max="3591" width="11.5" style="14" bestFit="1" customWidth="1"/>
    <col min="3592" max="3593" width="10.875" style="14" customWidth="1"/>
    <col min="3594" max="3595" width="11.5" style="14" bestFit="1" customWidth="1"/>
    <col min="3596" max="3598" width="10.875" style="14" customWidth="1"/>
    <col min="3599" max="3600" width="11.5" style="14" bestFit="1" customWidth="1"/>
    <col min="3601" max="3601" width="10.875" style="14" customWidth="1"/>
    <col min="3602" max="3840" width="9" style="14" customWidth="1"/>
    <col min="3841" max="3841" width="3.5" style="14" customWidth="1"/>
    <col min="3842" max="3842" width="13.375" style="14" customWidth="1"/>
    <col min="3843" max="3844" width="10.875" style="14" customWidth="1"/>
    <col min="3845" max="3847" width="11.5" style="14" bestFit="1" customWidth="1"/>
    <col min="3848" max="3849" width="10.875" style="14" customWidth="1"/>
    <col min="3850" max="3851" width="11.5" style="14" bestFit="1" customWidth="1"/>
    <col min="3852" max="3854" width="10.875" style="14" customWidth="1"/>
    <col min="3855" max="3856" width="11.5" style="14" bestFit="1" customWidth="1"/>
    <col min="3857" max="3857" width="10.875" style="14" customWidth="1"/>
    <col min="3858" max="4096" width="9" style="14" customWidth="1"/>
    <col min="4097" max="4097" width="3.5" style="14" customWidth="1"/>
    <col min="4098" max="4098" width="13.375" style="14" customWidth="1"/>
    <col min="4099" max="4100" width="10.875" style="14" customWidth="1"/>
    <col min="4101" max="4103" width="11.5" style="14" bestFit="1" customWidth="1"/>
    <col min="4104" max="4105" width="10.875" style="14" customWidth="1"/>
    <col min="4106" max="4107" width="11.5" style="14" bestFit="1" customWidth="1"/>
    <col min="4108" max="4110" width="10.875" style="14" customWidth="1"/>
    <col min="4111" max="4112" width="11.5" style="14" bestFit="1" customWidth="1"/>
    <col min="4113" max="4113" width="10.875" style="14" customWidth="1"/>
    <col min="4114" max="4352" width="9" style="14" customWidth="1"/>
    <col min="4353" max="4353" width="3.5" style="14" customWidth="1"/>
    <col min="4354" max="4354" width="13.375" style="14" customWidth="1"/>
    <col min="4355" max="4356" width="10.875" style="14" customWidth="1"/>
    <col min="4357" max="4359" width="11.5" style="14" bestFit="1" customWidth="1"/>
    <col min="4360" max="4361" width="10.875" style="14" customWidth="1"/>
    <col min="4362" max="4363" width="11.5" style="14" bestFit="1" customWidth="1"/>
    <col min="4364" max="4366" width="10.875" style="14" customWidth="1"/>
    <col min="4367" max="4368" width="11.5" style="14" bestFit="1" customWidth="1"/>
    <col min="4369" max="4369" width="10.875" style="14" customWidth="1"/>
    <col min="4370" max="4608" width="9" style="14" customWidth="1"/>
    <col min="4609" max="4609" width="3.5" style="14" customWidth="1"/>
    <col min="4610" max="4610" width="13.375" style="14" customWidth="1"/>
    <col min="4611" max="4612" width="10.875" style="14" customWidth="1"/>
    <col min="4613" max="4615" width="11.5" style="14" bestFit="1" customWidth="1"/>
    <col min="4616" max="4617" width="10.875" style="14" customWidth="1"/>
    <col min="4618" max="4619" width="11.5" style="14" bestFit="1" customWidth="1"/>
    <col min="4620" max="4622" width="10.875" style="14" customWidth="1"/>
    <col min="4623" max="4624" width="11.5" style="14" bestFit="1" customWidth="1"/>
    <col min="4625" max="4625" width="10.875" style="14" customWidth="1"/>
    <col min="4626" max="4864" width="9" style="14" customWidth="1"/>
    <col min="4865" max="4865" width="3.5" style="14" customWidth="1"/>
    <col min="4866" max="4866" width="13.375" style="14" customWidth="1"/>
    <col min="4867" max="4868" width="10.875" style="14" customWidth="1"/>
    <col min="4869" max="4871" width="11.5" style="14" bestFit="1" customWidth="1"/>
    <col min="4872" max="4873" width="10.875" style="14" customWidth="1"/>
    <col min="4874" max="4875" width="11.5" style="14" bestFit="1" customWidth="1"/>
    <col min="4876" max="4878" width="10.875" style="14" customWidth="1"/>
    <col min="4879" max="4880" width="11.5" style="14" bestFit="1" customWidth="1"/>
    <col min="4881" max="4881" width="10.875" style="14" customWidth="1"/>
    <col min="4882" max="5120" width="9" style="14" customWidth="1"/>
    <col min="5121" max="5121" width="3.5" style="14" customWidth="1"/>
    <col min="5122" max="5122" width="13.375" style="14" customWidth="1"/>
    <col min="5123" max="5124" width="10.875" style="14" customWidth="1"/>
    <col min="5125" max="5127" width="11.5" style="14" bestFit="1" customWidth="1"/>
    <col min="5128" max="5129" width="10.875" style="14" customWidth="1"/>
    <col min="5130" max="5131" width="11.5" style="14" bestFit="1" customWidth="1"/>
    <col min="5132" max="5134" width="10.875" style="14" customWidth="1"/>
    <col min="5135" max="5136" width="11.5" style="14" bestFit="1" customWidth="1"/>
    <col min="5137" max="5137" width="10.875" style="14" customWidth="1"/>
    <col min="5138" max="5376" width="9" style="14" customWidth="1"/>
    <col min="5377" max="5377" width="3.5" style="14" customWidth="1"/>
    <col min="5378" max="5378" width="13.375" style="14" customWidth="1"/>
    <col min="5379" max="5380" width="10.875" style="14" customWidth="1"/>
    <col min="5381" max="5383" width="11.5" style="14" bestFit="1" customWidth="1"/>
    <col min="5384" max="5385" width="10.875" style="14" customWidth="1"/>
    <col min="5386" max="5387" width="11.5" style="14" bestFit="1" customWidth="1"/>
    <col min="5388" max="5390" width="10.875" style="14" customWidth="1"/>
    <col min="5391" max="5392" width="11.5" style="14" bestFit="1" customWidth="1"/>
    <col min="5393" max="5393" width="10.875" style="14" customWidth="1"/>
    <col min="5394" max="5632" width="9" style="14" customWidth="1"/>
    <col min="5633" max="5633" width="3.5" style="14" customWidth="1"/>
    <col min="5634" max="5634" width="13.375" style="14" customWidth="1"/>
    <col min="5635" max="5636" width="10.875" style="14" customWidth="1"/>
    <col min="5637" max="5639" width="11.5" style="14" bestFit="1" customWidth="1"/>
    <col min="5640" max="5641" width="10.875" style="14" customWidth="1"/>
    <col min="5642" max="5643" width="11.5" style="14" bestFit="1" customWidth="1"/>
    <col min="5644" max="5646" width="10.875" style="14" customWidth="1"/>
    <col min="5647" max="5648" width="11.5" style="14" bestFit="1" customWidth="1"/>
    <col min="5649" max="5649" width="10.875" style="14" customWidth="1"/>
    <col min="5650" max="5888" width="9" style="14" customWidth="1"/>
    <col min="5889" max="5889" width="3.5" style="14" customWidth="1"/>
    <col min="5890" max="5890" width="13.375" style="14" customWidth="1"/>
    <col min="5891" max="5892" width="10.875" style="14" customWidth="1"/>
    <col min="5893" max="5895" width="11.5" style="14" bestFit="1" customWidth="1"/>
    <col min="5896" max="5897" width="10.875" style="14" customWidth="1"/>
    <col min="5898" max="5899" width="11.5" style="14" bestFit="1" customWidth="1"/>
    <col min="5900" max="5902" width="10.875" style="14" customWidth="1"/>
    <col min="5903" max="5904" width="11.5" style="14" bestFit="1" customWidth="1"/>
    <col min="5905" max="5905" width="10.875" style="14" customWidth="1"/>
    <col min="5906" max="6144" width="9" style="14" customWidth="1"/>
    <col min="6145" max="6145" width="3.5" style="14" customWidth="1"/>
    <col min="6146" max="6146" width="13.375" style="14" customWidth="1"/>
    <col min="6147" max="6148" width="10.875" style="14" customWidth="1"/>
    <col min="6149" max="6151" width="11.5" style="14" bestFit="1" customWidth="1"/>
    <col min="6152" max="6153" width="10.875" style="14" customWidth="1"/>
    <col min="6154" max="6155" width="11.5" style="14" bestFit="1" customWidth="1"/>
    <col min="6156" max="6158" width="10.875" style="14" customWidth="1"/>
    <col min="6159" max="6160" width="11.5" style="14" bestFit="1" customWidth="1"/>
    <col min="6161" max="6161" width="10.875" style="14" customWidth="1"/>
    <col min="6162" max="6400" width="9" style="14" customWidth="1"/>
    <col min="6401" max="6401" width="3.5" style="14" customWidth="1"/>
    <col min="6402" max="6402" width="13.375" style="14" customWidth="1"/>
    <col min="6403" max="6404" width="10.875" style="14" customWidth="1"/>
    <col min="6405" max="6407" width="11.5" style="14" bestFit="1" customWidth="1"/>
    <col min="6408" max="6409" width="10.875" style="14" customWidth="1"/>
    <col min="6410" max="6411" width="11.5" style="14" bestFit="1" customWidth="1"/>
    <col min="6412" max="6414" width="10.875" style="14" customWidth="1"/>
    <col min="6415" max="6416" width="11.5" style="14" bestFit="1" customWidth="1"/>
    <col min="6417" max="6417" width="10.875" style="14" customWidth="1"/>
    <col min="6418" max="6656" width="9" style="14" customWidth="1"/>
    <col min="6657" max="6657" width="3.5" style="14" customWidth="1"/>
    <col min="6658" max="6658" width="13.375" style="14" customWidth="1"/>
    <col min="6659" max="6660" width="10.875" style="14" customWidth="1"/>
    <col min="6661" max="6663" width="11.5" style="14" bestFit="1" customWidth="1"/>
    <col min="6664" max="6665" width="10.875" style="14" customWidth="1"/>
    <col min="6666" max="6667" width="11.5" style="14" bestFit="1" customWidth="1"/>
    <col min="6668" max="6670" width="10.875" style="14" customWidth="1"/>
    <col min="6671" max="6672" width="11.5" style="14" bestFit="1" customWidth="1"/>
    <col min="6673" max="6673" width="10.875" style="14" customWidth="1"/>
    <col min="6674" max="6912" width="9" style="14" customWidth="1"/>
    <col min="6913" max="6913" width="3.5" style="14" customWidth="1"/>
    <col min="6914" max="6914" width="13.375" style="14" customWidth="1"/>
    <col min="6915" max="6916" width="10.875" style="14" customWidth="1"/>
    <col min="6917" max="6919" width="11.5" style="14" bestFit="1" customWidth="1"/>
    <col min="6920" max="6921" width="10.875" style="14" customWidth="1"/>
    <col min="6922" max="6923" width="11.5" style="14" bestFit="1" customWidth="1"/>
    <col min="6924" max="6926" width="10.875" style="14" customWidth="1"/>
    <col min="6927" max="6928" width="11.5" style="14" bestFit="1" customWidth="1"/>
    <col min="6929" max="6929" width="10.875" style="14" customWidth="1"/>
    <col min="6930" max="7168" width="9" style="14" customWidth="1"/>
    <col min="7169" max="7169" width="3.5" style="14" customWidth="1"/>
    <col min="7170" max="7170" width="13.375" style="14" customWidth="1"/>
    <col min="7171" max="7172" width="10.875" style="14" customWidth="1"/>
    <col min="7173" max="7175" width="11.5" style="14" bestFit="1" customWidth="1"/>
    <col min="7176" max="7177" width="10.875" style="14" customWidth="1"/>
    <col min="7178" max="7179" width="11.5" style="14" bestFit="1" customWidth="1"/>
    <col min="7180" max="7182" width="10.875" style="14" customWidth="1"/>
    <col min="7183" max="7184" width="11.5" style="14" bestFit="1" customWidth="1"/>
    <col min="7185" max="7185" width="10.875" style="14" customWidth="1"/>
    <col min="7186" max="7424" width="9" style="14" customWidth="1"/>
    <col min="7425" max="7425" width="3.5" style="14" customWidth="1"/>
    <col min="7426" max="7426" width="13.375" style="14" customWidth="1"/>
    <col min="7427" max="7428" width="10.875" style="14" customWidth="1"/>
    <col min="7429" max="7431" width="11.5" style="14" bestFit="1" customWidth="1"/>
    <col min="7432" max="7433" width="10.875" style="14" customWidth="1"/>
    <col min="7434" max="7435" width="11.5" style="14" bestFit="1" customWidth="1"/>
    <col min="7436" max="7438" width="10.875" style="14" customWidth="1"/>
    <col min="7439" max="7440" width="11.5" style="14" bestFit="1" customWidth="1"/>
    <col min="7441" max="7441" width="10.875" style="14" customWidth="1"/>
    <col min="7442" max="7680" width="9" style="14" customWidth="1"/>
    <col min="7681" max="7681" width="3.5" style="14" customWidth="1"/>
    <col min="7682" max="7682" width="13.375" style="14" customWidth="1"/>
    <col min="7683" max="7684" width="10.875" style="14" customWidth="1"/>
    <col min="7685" max="7687" width="11.5" style="14" bestFit="1" customWidth="1"/>
    <col min="7688" max="7689" width="10.875" style="14" customWidth="1"/>
    <col min="7690" max="7691" width="11.5" style="14" bestFit="1" customWidth="1"/>
    <col min="7692" max="7694" width="10.875" style="14" customWidth="1"/>
    <col min="7695" max="7696" width="11.5" style="14" bestFit="1" customWidth="1"/>
    <col min="7697" max="7697" width="10.875" style="14" customWidth="1"/>
    <col min="7698" max="7936" width="9" style="14" customWidth="1"/>
    <col min="7937" max="7937" width="3.5" style="14" customWidth="1"/>
    <col min="7938" max="7938" width="13.375" style="14" customWidth="1"/>
    <col min="7939" max="7940" width="10.875" style="14" customWidth="1"/>
    <col min="7941" max="7943" width="11.5" style="14" bestFit="1" customWidth="1"/>
    <col min="7944" max="7945" width="10.875" style="14" customWidth="1"/>
    <col min="7946" max="7947" width="11.5" style="14" bestFit="1" customWidth="1"/>
    <col min="7948" max="7950" width="10.875" style="14" customWidth="1"/>
    <col min="7951" max="7952" width="11.5" style="14" bestFit="1" customWidth="1"/>
    <col min="7953" max="7953" width="10.875" style="14" customWidth="1"/>
    <col min="7954" max="8192" width="9" style="14" customWidth="1"/>
    <col min="8193" max="8193" width="3.5" style="14" customWidth="1"/>
    <col min="8194" max="8194" width="13.375" style="14" customWidth="1"/>
    <col min="8195" max="8196" width="10.875" style="14" customWidth="1"/>
    <col min="8197" max="8199" width="11.5" style="14" bestFit="1" customWidth="1"/>
    <col min="8200" max="8201" width="10.875" style="14" customWidth="1"/>
    <col min="8202" max="8203" width="11.5" style="14" bestFit="1" customWidth="1"/>
    <col min="8204" max="8206" width="10.875" style="14" customWidth="1"/>
    <col min="8207" max="8208" width="11.5" style="14" bestFit="1" customWidth="1"/>
    <col min="8209" max="8209" width="10.875" style="14" customWidth="1"/>
    <col min="8210" max="8448" width="9" style="14" customWidth="1"/>
    <col min="8449" max="8449" width="3.5" style="14" customWidth="1"/>
    <col min="8450" max="8450" width="13.375" style="14" customWidth="1"/>
    <col min="8451" max="8452" width="10.875" style="14" customWidth="1"/>
    <col min="8453" max="8455" width="11.5" style="14" bestFit="1" customWidth="1"/>
    <col min="8456" max="8457" width="10.875" style="14" customWidth="1"/>
    <col min="8458" max="8459" width="11.5" style="14" bestFit="1" customWidth="1"/>
    <col min="8460" max="8462" width="10.875" style="14" customWidth="1"/>
    <col min="8463" max="8464" width="11.5" style="14" bestFit="1" customWidth="1"/>
    <col min="8465" max="8465" width="10.875" style="14" customWidth="1"/>
    <col min="8466" max="8704" width="9" style="14" customWidth="1"/>
    <col min="8705" max="8705" width="3.5" style="14" customWidth="1"/>
    <col min="8706" max="8706" width="13.375" style="14" customWidth="1"/>
    <col min="8707" max="8708" width="10.875" style="14" customWidth="1"/>
    <col min="8709" max="8711" width="11.5" style="14" bestFit="1" customWidth="1"/>
    <col min="8712" max="8713" width="10.875" style="14" customWidth="1"/>
    <col min="8714" max="8715" width="11.5" style="14" bestFit="1" customWidth="1"/>
    <col min="8716" max="8718" width="10.875" style="14" customWidth="1"/>
    <col min="8719" max="8720" width="11.5" style="14" bestFit="1" customWidth="1"/>
    <col min="8721" max="8721" width="10.875" style="14" customWidth="1"/>
    <col min="8722" max="8960" width="9" style="14" customWidth="1"/>
    <col min="8961" max="8961" width="3.5" style="14" customWidth="1"/>
    <col min="8962" max="8962" width="13.375" style="14" customWidth="1"/>
    <col min="8963" max="8964" width="10.875" style="14" customWidth="1"/>
    <col min="8965" max="8967" width="11.5" style="14" bestFit="1" customWidth="1"/>
    <col min="8968" max="8969" width="10.875" style="14" customWidth="1"/>
    <col min="8970" max="8971" width="11.5" style="14" bestFit="1" customWidth="1"/>
    <col min="8972" max="8974" width="10.875" style="14" customWidth="1"/>
    <col min="8975" max="8976" width="11.5" style="14" bestFit="1" customWidth="1"/>
    <col min="8977" max="8977" width="10.875" style="14" customWidth="1"/>
    <col min="8978" max="9216" width="9" style="14" customWidth="1"/>
    <col min="9217" max="9217" width="3.5" style="14" customWidth="1"/>
    <col min="9218" max="9218" width="13.375" style="14" customWidth="1"/>
    <col min="9219" max="9220" width="10.875" style="14" customWidth="1"/>
    <col min="9221" max="9223" width="11.5" style="14" bestFit="1" customWidth="1"/>
    <col min="9224" max="9225" width="10.875" style="14" customWidth="1"/>
    <col min="9226" max="9227" width="11.5" style="14" bestFit="1" customWidth="1"/>
    <col min="9228" max="9230" width="10.875" style="14" customWidth="1"/>
    <col min="9231" max="9232" width="11.5" style="14" bestFit="1" customWidth="1"/>
    <col min="9233" max="9233" width="10.875" style="14" customWidth="1"/>
    <col min="9234" max="9472" width="9" style="14" customWidth="1"/>
    <col min="9473" max="9473" width="3.5" style="14" customWidth="1"/>
    <col min="9474" max="9474" width="13.375" style="14" customWidth="1"/>
    <col min="9475" max="9476" width="10.875" style="14" customWidth="1"/>
    <col min="9477" max="9479" width="11.5" style="14" bestFit="1" customWidth="1"/>
    <col min="9480" max="9481" width="10.875" style="14" customWidth="1"/>
    <col min="9482" max="9483" width="11.5" style="14" bestFit="1" customWidth="1"/>
    <col min="9484" max="9486" width="10.875" style="14" customWidth="1"/>
    <col min="9487" max="9488" width="11.5" style="14" bestFit="1" customWidth="1"/>
    <col min="9489" max="9489" width="10.875" style="14" customWidth="1"/>
    <col min="9490" max="9728" width="9" style="14" customWidth="1"/>
    <col min="9729" max="9729" width="3.5" style="14" customWidth="1"/>
    <col min="9730" max="9730" width="13.375" style="14" customWidth="1"/>
    <col min="9731" max="9732" width="10.875" style="14" customWidth="1"/>
    <col min="9733" max="9735" width="11.5" style="14" bestFit="1" customWidth="1"/>
    <col min="9736" max="9737" width="10.875" style="14" customWidth="1"/>
    <col min="9738" max="9739" width="11.5" style="14" bestFit="1" customWidth="1"/>
    <col min="9740" max="9742" width="10.875" style="14" customWidth="1"/>
    <col min="9743" max="9744" width="11.5" style="14" bestFit="1" customWidth="1"/>
    <col min="9745" max="9745" width="10.875" style="14" customWidth="1"/>
    <col min="9746" max="9984" width="9" style="14" customWidth="1"/>
    <col min="9985" max="9985" width="3.5" style="14" customWidth="1"/>
    <col min="9986" max="9986" width="13.375" style="14" customWidth="1"/>
    <col min="9987" max="9988" width="10.875" style="14" customWidth="1"/>
    <col min="9989" max="9991" width="11.5" style="14" bestFit="1" customWidth="1"/>
    <col min="9992" max="9993" width="10.875" style="14" customWidth="1"/>
    <col min="9994" max="9995" width="11.5" style="14" bestFit="1" customWidth="1"/>
    <col min="9996" max="9998" width="10.875" style="14" customWidth="1"/>
    <col min="9999" max="10000" width="11.5" style="14" bestFit="1" customWidth="1"/>
    <col min="10001" max="10001" width="10.875" style="14" customWidth="1"/>
    <col min="10002" max="10240" width="9" style="14" customWidth="1"/>
    <col min="10241" max="10241" width="3.5" style="14" customWidth="1"/>
    <col min="10242" max="10242" width="13.375" style="14" customWidth="1"/>
    <col min="10243" max="10244" width="10.875" style="14" customWidth="1"/>
    <col min="10245" max="10247" width="11.5" style="14" bestFit="1" customWidth="1"/>
    <col min="10248" max="10249" width="10.875" style="14" customWidth="1"/>
    <col min="10250" max="10251" width="11.5" style="14" bestFit="1" customWidth="1"/>
    <col min="10252" max="10254" width="10.875" style="14" customWidth="1"/>
    <col min="10255" max="10256" width="11.5" style="14" bestFit="1" customWidth="1"/>
    <col min="10257" max="10257" width="10.875" style="14" customWidth="1"/>
    <col min="10258" max="10496" width="9" style="14" customWidth="1"/>
    <col min="10497" max="10497" width="3.5" style="14" customWidth="1"/>
    <col min="10498" max="10498" width="13.375" style="14" customWidth="1"/>
    <col min="10499" max="10500" width="10.875" style="14" customWidth="1"/>
    <col min="10501" max="10503" width="11.5" style="14" bestFit="1" customWidth="1"/>
    <col min="10504" max="10505" width="10.875" style="14" customWidth="1"/>
    <col min="10506" max="10507" width="11.5" style="14" bestFit="1" customWidth="1"/>
    <col min="10508" max="10510" width="10.875" style="14" customWidth="1"/>
    <col min="10511" max="10512" width="11.5" style="14" bestFit="1" customWidth="1"/>
    <col min="10513" max="10513" width="10.875" style="14" customWidth="1"/>
    <col min="10514" max="10752" width="9" style="14" customWidth="1"/>
    <col min="10753" max="10753" width="3.5" style="14" customWidth="1"/>
    <col min="10754" max="10754" width="13.375" style="14" customWidth="1"/>
    <col min="10755" max="10756" width="10.875" style="14" customWidth="1"/>
    <col min="10757" max="10759" width="11.5" style="14" bestFit="1" customWidth="1"/>
    <col min="10760" max="10761" width="10.875" style="14" customWidth="1"/>
    <col min="10762" max="10763" width="11.5" style="14" bestFit="1" customWidth="1"/>
    <col min="10764" max="10766" width="10.875" style="14" customWidth="1"/>
    <col min="10767" max="10768" width="11.5" style="14" bestFit="1" customWidth="1"/>
    <col min="10769" max="10769" width="10.875" style="14" customWidth="1"/>
    <col min="10770" max="11008" width="9" style="14" customWidth="1"/>
    <col min="11009" max="11009" width="3.5" style="14" customWidth="1"/>
    <col min="11010" max="11010" width="13.375" style="14" customWidth="1"/>
    <col min="11011" max="11012" width="10.875" style="14" customWidth="1"/>
    <col min="11013" max="11015" width="11.5" style="14" bestFit="1" customWidth="1"/>
    <col min="11016" max="11017" width="10.875" style="14" customWidth="1"/>
    <col min="11018" max="11019" width="11.5" style="14" bestFit="1" customWidth="1"/>
    <col min="11020" max="11022" width="10.875" style="14" customWidth="1"/>
    <col min="11023" max="11024" width="11.5" style="14" bestFit="1" customWidth="1"/>
    <col min="11025" max="11025" width="10.875" style="14" customWidth="1"/>
    <col min="11026" max="11264" width="9" style="14" customWidth="1"/>
    <col min="11265" max="11265" width="3.5" style="14" customWidth="1"/>
    <col min="11266" max="11266" width="13.375" style="14" customWidth="1"/>
    <col min="11267" max="11268" width="10.875" style="14" customWidth="1"/>
    <col min="11269" max="11271" width="11.5" style="14" bestFit="1" customWidth="1"/>
    <col min="11272" max="11273" width="10.875" style="14" customWidth="1"/>
    <col min="11274" max="11275" width="11.5" style="14" bestFit="1" customWidth="1"/>
    <col min="11276" max="11278" width="10.875" style="14" customWidth="1"/>
    <col min="11279" max="11280" width="11.5" style="14" bestFit="1" customWidth="1"/>
    <col min="11281" max="11281" width="10.875" style="14" customWidth="1"/>
    <col min="11282" max="11520" width="9" style="14" customWidth="1"/>
    <col min="11521" max="11521" width="3.5" style="14" customWidth="1"/>
    <col min="11522" max="11522" width="13.375" style="14" customWidth="1"/>
    <col min="11523" max="11524" width="10.875" style="14" customWidth="1"/>
    <col min="11525" max="11527" width="11.5" style="14" bestFit="1" customWidth="1"/>
    <col min="11528" max="11529" width="10.875" style="14" customWidth="1"/>
    <col min="11530" max="11531" width="11.5" style="14" bestFit="1" customWidth="1"/>
    <col min="11532" max="11534" width="10.875" style="14" customWidth="1"/>
    <col min="11535" max="11536" width="11.5" style="14" bestFit="1" customWidth="1"/>
    <col min="11537" max="11537" width="10.875" style="14" customWidth="1"/>
    <col min="11538" max="11776" width="9" style="14" customWidth="1"/>
    <col min="11777" max="11777" width="3.5" style="14" customWidth="1"/>
    <col min="11778" max="11778" width="13.375" style="14" customWidth="1"/>
    <col min="11779" max="11780" width="10.875" style="14" customWidth="1"/>
    <col min="11781" max="11783" width="11.5" style="14" bestFit="1" customWidth="1"/>
    <col min="11784" max="11785" width="10.875" style="14" customWidth="1"/>
    <col min="11786" max="11787" width="11.5" style="14" bestFit="1" customWidth="1"/>
    <col min="11788" max="11790" width="10.875" style="14" customWidth="1"/>
    <col min="11791" max="11792" width="11.5" style="14" bestFit="1" customWidth="1"/>
    <col min="11793" max="11793" width="10.875" style="14" customWidth="1"/>
    <col min="11794" max="12032" width="9" style="14" customWidth="1"/>
    <col min="12033" max="12033" width="3.5" style="14" customWidth="1"/>
    <col min="12034" max="12034" width="13.375" style="14" customWidth="1"/>
    <col min="12035" max="12036" width="10.875" style="14" customWidth="1"/>
    <col min="12037" max="12039" width="11.5" style="14" bestFit="1" customWidth="1"/>
    <col min="12040" max="12041" width="10.875" style="14" customWidth="1"/>
    <col min="12042" max="12043" width="11.5" style="14" bestFit="1" customWidth="1"/>
    <col min="12044" max="12046" width="10.875" style="14" customWidth="1"/>
    <col min="12047" max="12048" width="11.5" style="14" bestFit="1" customWidth="1"/>
    <col min="12049" max="12049" width="10.875" style="14" customWidth="1"/>
    <col min="12050" max="12288" width="9" style="14" customWidth="1"/>
    <col min="12289" max="12289" width="3.5" style="14" customWidth="1"/>
    <col min="12290" max="12290" width="13.375" style="14" customWidth="1"/>
    <col min="12291" max="12292" width="10.875" style="14" customWidth="1"/>
    <col min="12293" max="12295" width="11.5" style="14" bestFit="1" customWidth="1"/>
    <col min="12296" max="12297" width="10.875" style="14" customWidth="1"/>
    <col min="12298" max="12299" width="11.5" style="14" bestFit="1" customWidth="1"/>
    <col min="12300" max="12302" width="10.875" style="14" customWidth="1"/>
    <col min="12303" max="12304" width="11.5" style="14" bestFit="1" customWidth="1"/>
    <col min="12305" max="12305" width="10.875" style="14" customWidth="1"/>
    <col min="12306" max="12544" width="9" style="14" customWidth="1"/>
    <col min="12545" max="12545" width="3.5" style="14" customWidth="1"/>
    <col min="12546" max="12546" width="13.375" style="14" customWidth="1"/>
    <col min="12547" max="12548" width="10.875" style="14" customWidth="1"/>
    <col min="12549" max="12551" width="11.5" style="14" bestFit="1" customWidth="1"/>
    <col min="12552" max="12553" width="10.875" style="14" customWidth="1"/>
    <col min="12554" max="12555" width="11.5" style="14" bestFit="1" customWidth="1"/>
    <col min="12556" max="12558" width="10.875" style="14" customWidth="1"/>
    <col min="12559" max="12560" width="11.5" style="14" bestFit="1" customWidth="1"/>
    <col min="12561" max="12561" width="10.875" style="14" customWidth="1"/>
    <col min="12562" max="12800" width="9" style="14" customWidth="1"/>
    <col min="12801" max="12801" width="3.5" style="14" customWidth="1"/>
    <col min="12802" max="12802" width="13.375" style="14" customWidth="1"/>
    <col min="12803" max="12804" width="10.875" style="14" customWidth="1"/>
    <col min="12805" max="12807" width="11.5" style="14" bestFit="1" customWidth="1"/>
    <col min="12808" max="12809" width="10.875" style="14" customWidth="1"/>
    <col min="12810" max="12811" width="11.5" style="14" bestFit="1" customWidth="1"/>
    <col min="12812" max="12814" width="10.875" style="14" customWidth="1"/>
    <col min="12815" max="12816" width="11.5" style="14" bestFit="1" customWidth="1"/>
    <col min="12817" max="12817" width="10.875" style="14" customWidth="1"/>
    <col min="12818" max="13056" width="9" style="14" customWidth="1"/>
    <col min="13057" max="13057" width="3.5" style="14" customWidth="1"/>
    <col min="13058" max="13058" width="13.375" style="14" customWidth="1"/>
    <col min="13059" max="13060" width="10.875" style="14" customWidth="1"/>
    <col min="13061" max="13063" width="11.5" style="14" bestFit="1" customWidth="1"/>
    <col min="13064" max="13065" width="10.875" style="14" customWidth="1"/>
    <col min="13066" max="13067" width="11.5" style="14" bestFit="1" customWidth="1"/>
    <col min="13068" max="13070" width="10.875" style="14" customWidth="1"/>
    <col min="13071" max="13072" width="11.5" style="14" bestFit="1" customWidth="1"/>
    <col min="13073" max="13073" width="10.875" style="14" customWidth="1"/>
    <col min="13074" max="13312" width="9" style="14" customWidth="1"/>
    <col min="13313" max="13313" width="3.5" style="14" customWidth="1"/>
    <col min="13314" max="13314" width="13.375" style="14" customWidth="1"/>
    <col min="13315" max="13316" width="10.875" style="14" customWidth="1"/>
    <col min="13317" max="13319" width="11.5" style="14" bestFit="1" customWidth="1"/>
    <col min="13320" max="13321" width="10.875" style="14" customWidth="1"/>
    <col min="13322" max="13323" width="11.5" style="14" bestFit="1" customWidth="1"/>
    <col min="13324" max="13326" width="10.875" style="14" customWidth="1"/>
    <col min="13327" max="13328" width="11.5" style="14" bestFit="1" customWidth="1"/>
    <col min="13329" max="13329" width="10.875" style="14" customWidth="1"/>
    <col min="13330" max="13568" width="9" style="14" customWidth="1"/>
    <col min="13569" max="13569" width="3.5" style="14" customWidth="1"/>
    <col min="13570" max="13570" width="13.375" style="14" customWidth="1"/>
    <col min="13571" max="13572" width="10.875" style="14" customWidth="1"/>
    <col min="13573" max="13575" width="11.5" style="14" bestFit="1" customWidth="1"/>
    <col min="13576" max="13577" width="10.875" style="14" customWidth="1"/>
    <col min="13578" max="13579" width="11.5" style="14" bestFit="1" customWidth="1"/>
    <col min="13580" max="13582" width="10.875" style="14" customWidth="1"/>
    <col min="13583" max="13584" width="11.5" style="14" bestFit="1" customWidth="1"/>
    <col min="13585" max="13585" width="10.875" style="14" customWidth="1"/>
    <col min="13586" max="13824" width="9" style="14" customWidth="1"/>
    <col min="13825" max="13825" width="3.5" style="14" customWidth="1"/>
    <col min="13826" max="13826" width="13.375" style="14" customWidth="1"/>
    <col min="13827" max="13828" width="10.875" style="14" customWidth="1"/>
    <col min="13829" max="13831" width="11.5" style="14" bestFit="1" customWidth="1"/>
    <col min="13832" max="13833" width="10.875" style="14" customWidth="1"/>
    <col min="13834" max="13835" width="11.5" style="14" bestFit="1" customWidth="1"/>
    <col min="13836" max="13838" width="10.875" style="14" customWidth="1"/>
    <col min="13839" max="13840" width="11.5" style="14" bestFit="1" customWidth="1"/>
    <col min="13841" max="13841" width="10.875" style="14" customWidth="1"/>
    <col min="13842" max="14080" width="9" style="14" customWidth="1"/>
    <col min="14081" max="14081" width="3.5" style="14" customWidth="1"/>
    <col min="14082" max="14082" width="13.375" style="14" customWidth="1"/>
    <col min="14083" max="14084" width="10.875" style="14" customWidth="1"/>
    <col min="14085" max="14087" width="11.5" style="14" bestFit="1" customWidth="1"/>
    <col min="14088" max="14089" width="10.875" style="14" customWidth="1"/>
    <col min="14090" max="14091" width="11.5" style="14" bestFit="1" customWidth="1"/>
    <col min="14092" max="14094" width="10.875" style="14" customWidth="1"/>
    <col min="14095" max="14096" width="11.5" style="14" bestFit="1" customWidth="1"/>
    <col min="14097" max="14097" width="10.875" style="14" customWidth="1"/>
    <col min="14098" max="14336" width="9" style="14" customWidth="1"/>
    <col min="14337" max="14337" width="3.5" style="14" customWidth="1"/>
    <col min="14338" max="14338" width="13.375" style="14" customWidth="1"/>
    <col min="14339" max="14340" width="10.875" style="14" customWidth="1"/>
    <col min="14341" max="14343" width="11.5" style="14" bestFit="1" customWidth="1"/>
    <col min="14344" max="14345" width="10.875" style="14" customWidth="1"/>
    <col min="14346" max="14347" width="11.5" style="14" bestFit="1" customWidth="1"/>
    <col min="14348" max="14350" width="10.875" style="14" customWidth="1"/>
    <col min="14351" max="14352" width="11.5" style="14" bestFit="1" customWidth="1"/>
    <col min="14353" max="14353" width="10.875" style="14" customWidth="1"/>
    <col min="14354" max="14592" width="9" style="14" customWidth="1"/>
    <col min="14593" max="14593" width="3.5" style="14" customWidth="1"/>
    <col min="14594" max="14594" width="13.375" style="14" customWidth="1"/>
    <col min="14595" max="14596" width="10.875" style="14" customWidth="1"/>
    <col min="14597" max="14599" width="11.5" style="14" bestFit="1" customWidth="1"/>
    <col min="14600" max="14601" width="10.875" style="14" customWidth="1"/>
    <col min="14602" max="14603" width="11.5" style="14" bestFit="1" customWidth="1"/>
    <col min="14604" max="14606" width="10.875" style="14" customWidth="1"/>
    <col min="14607" max="14608" width="11.5" style="14" bestFit="1" customWidth="1"/>
    <col min="14609" max="14609" width="10.875" style="14" customWidth="1"/>
    <col min="14610" max="14848" width="9" style="14" customWidth="1"/>
    <col min="14849" max="14849" width="3.5" style="14" customWidth="1"/>
    <col min="14850" max="14850" width="13.375" style="14" customWidth="1"/>
    <col min="14851" max="14852" width="10.875" style="14" customWidth="1"/>
    <col min="14853" max="14855" width="11.5" style="14" bestFit="1" customWidth="1"/>
    <col min="14856" max="14857" width="10.875" style="14" customWidth="1"/>
    <col min="14858" max="14859" width="11.5" style="14" bestFit="1" customWidth="1"/>
    <col min="14860" max="14862" width="10.875" style="14" customWidth="1"/>
    <col min="14863" max="14864" width="11.5" style="14" bestFit="1" customWidth="1"/>
    <col min="14865" max="14865" width="10.875" style="14" customWidth="1"/>
    <col min="14866" max="15104" width="9" style="14" customWidth="1"/>
    <col min="15105" max="15105" width="3.5" style="14" customWidth="1"/>
    <col min="15106" max="15106" width="13.375" style="14" customWidth="1"/>
    <col min="15107" max="15108" width="10.875" style="14" customWidth="1"/>
    <col min="15109" max="15111" width="11.5" style="14" bestFit="1" customWidth="1"/>
    <col min="15112" max="15113" width="10.875" style="14" customWidth="1"/>
    <col min="15114" max="15115" width="11.5" style="14" bestFit="1" customWidth="1"/>
    <col min="15116" max="15118" width="10.875" style="14" customWidth="1"/>
    <col min="15119" max="15120" width="11.5" style="14" bestFit="1" customWidth="1"/>
    <col min="15121" max="15121" width="10.875" style="14" customWidth="1"/>
    <col min="15122" max="15360" width="9" style="14" customWidth="1"/>
    <col min="15361" max="15361" width="3.5" style="14" customWidth="1"/>
    <col min="15362" max="15362" width="13.375" style="14" customWidth="1"/>
    <col min="15363" max="15364" width="10.875" style="14" customWidth="1"/>
    <col min="15365" max="15367" width="11.5" style="14" bestFit="1" customWidth="1"/>
    <col min="15368" max="15369" width="10.875" style="14" customWidth="1"/>
    <col min="15370" max="15371" width="11.5" style="14" bestFit="1" customWidth="1"/>
    <col min="15372" max="15374" width="10.875" style="14" customWidth="1"/>
    <col min="15375" max="15376" width="11.5" style="14" bestFit="1" customWidth="1"/>
    <col min="15377" max="15377" width="10.875" style="14" customWidth="1"/>
    <col min="15378" max="15616" width="9" style="14" customWidth="1"/>
    <col min="15617" max="15617" width="3.5" style="14" customWidth="1"/>
    <col min="15618" max="15618" width="13.375" style="14" customWidth="1"/>
    <col min="15619" max="15620" width="10.875" style="14" customWidth="1"/>
    <col min="15621" max="15623" width="11.5" style="14" bestFit="1" customWidth="1"/>
    <col min="15624" max="15625" width="10.875" style="14" customWidth="1"/>
    <col min="15626" max="15627" width="11.5" style="14" bestFit="1" customWidth="1"/>
    <col min="15628" max="15630" width="10.875" style="14" customWidth="1"/>
    <col min="15631" max="15632" width="11.5" style="14" bestFit="1" customWidth="1"/>
    <col min="15633" max="15633" width="10.875" style="14" customWidth="1"/>
    <col min="15634" max="15872" width="9" style="14" customWidth="1"/>
    <col min="15873" max="15873" width="3.5" style="14" customWidth="1"/>
    <col min="15874" max="15874" width="13.375" style="14" customWidth="1"/>
    <col min="15875" max="15876" width="10.875" style="14" customWidth="1"/>
    <col min="15877" max="15879" width="11.5" style="14" bestFit="1" customWidth="1"/>
    <col min="15880" max="15881" width="10.875" style="14" customWidth="1"/>
    <col min="15882" max="15883" width="11.5" style="14" bestFit="1" customWidth="1"/>
    <col min="15884" max="15886" width="10.875" style="14" customWidth="1"/>
    <col min="15887" max="15888" width="11.5" style="14" bestFit="1" customWidth="1"/>
    <col min="15889" max="15889" width="10.875" style="14" customWidth="1"/>
    <col min="15890" max="16128" width="9" style="14" customWidth="1"/>
    <col min="16129" max="16129" width="3.5" style="14" customWidth="1"/>
    <col min="16130" max="16130" width="13.375" style="14" customWidth="1"/>
    <col min="16131" max="16132" width="10.875" style="14" customWidth="1"/>
    <col min="16133" max="16135" width="11.5" style="14" bestFit="1" customWidth="1"/>
    <col min="16136" max="16137" width="10.875" style="14" customWidth="1"/>
    <col min="16138" max="16139" width="11.5" style="14" bestFit="1" customWidth="1"/>
    <col min="16140" max="16142" width="10.875" style="14" customWidth="1"/>
    <col min="16143" max="16144" width="11.5" style="14" bestFit="1" customWidth="1"/>
    <col min="16145" max="16145" width="10.875" style="14" customWidth="1"/>
    <col min="16146" max="16384" width="9" style="14" customWidth="1"/>
  </cols>
  <sheetData>
    <row r="1" spans="1:17" ht="24.95" customHeight="1">
      <c r="A1" s="5" t="s">
        <v>255</v>
      </c>
    </row>
    <row r="2" spans="1:17" s="4" customFormat="1" ht="16.5" customHeight="1">
      <c r="A2" s="4"/>
      <c r="B2" s="77"/>
      <c r="C2" s="12"/>
      <c r="D2" s="12"/>
      <c r="E2" s="12"/>
      <c r="F2" s="12"/>
      <c r="G2" s="12"/>
      <c r="H2" s="4"/>
      <c r="I2" s="4"/>
      <c r="J2" s="4"/>
      <c r="K2" s="4"/>
      <c r="L2" s="4"/>
      <c r="M2" s="4"/>
      <c r="N2" s="4"/>
      <c r="O2" s="4"/>
      <c r="P2" s="4"/>
      <c r="Q2" s="4"/>
    </row>
    <row r="3" spans="1:17" s="4" customFormat="1" ht="20.100000000000001" customHeight="1">
      <c r="A3" s="4"/>
      <c r="B3" s="7" t="s">
        <v>234</v>
      </c>
      <c r="C3" s="39" t="s">
        <v>233</v>
      </c>
      <c r="D3" s="8"/>
      <c r="E3" s="8"/>
      <c r="F3" s="8"/>
      <c r="G3" s="8"/>
      <c r="H3" s="39" t="s">
        <v>232</v>
      </c>
      <c r="I3" s="8"/>
      <c r="J3" s="8"/>
      <c r="K3" s="8"/>
      <c r="L3" s="8"/>
      <c r="M3" s="39" t="s">
        <v>231</v>
      </c>
      <c r="N3" s="8"/>
      <c r="O3" s="8"/>
      <c r="P3" s="8"/>
      <c r="Q3" s="8"/>
    </row>
    <row r="4" spans="1:17" s="4" customFormat="1" ht="69.599999999999994" customHeight="1">
      <c r="A4" s="4"/>
      <c r="B4" s="32"/>
      <c r="C4" s="10" t="s">
        <v>230</v>
      </c>
      <c r="D4" s="10" t="s">
        <v>229</v>
      </c>
      <c r="E4" s="40" t="s">
        <v>227</v>
      </c>
      <c r="F4" s="40" t="s">
        <v>226</v>
      </c>
      <c r="G4" s="10" t="s">
        <v>225</v>
      </c>
      <c r="H4" s="10" t="s">
        <v>230</v>
      </c>
      <c r="I4" s="10" t="s">
        <v>229</v>
      </c>
      <c r="J4" s="40" t="s">
        <v>227</v>
      </c>
      <c r="K4" s="40" t="s">
        <v>226</v>
      </c>
      <c r="L4" s="10" t="s">
        <v>225</v>
      </c>
      <c r="M4" s="10" t="s">
        <v>228</v>
      </c>
      <c r="N4" s="10" t="s">
        <v>85</v>
      </c>
      <c r="O4" s="40" t="s">
        <v>227</v>
      </c>
      <c r="P4" s="40" t="s">
        <v>226</v>
      </c>
      <c r="Q4" s="10" t="s">
        <v>225</v>
      </c>
    </row>
    <row r="5" spans="1:17" s="4" customFormat="1" ht="30" customHeight="1">
      <c r="A5" s="4"/>
      <c r="B5" s="39" t="s">
        <v>199</v>
      </c>
      <c r="C5" s="101">
        <v>2812</v>
      </c>
      <c r="D5" s="101">
        <v>27441</v>
      </c>
      <c r="E5" s="101">
        <v>2841</v>
      </c>
      <c r="F5" s="101">
        <v>27725</v>
      </c>
      <c r="G5" s="101">
        <v>77964</v>
      </c>
      <c r="H5" s="103">
        <v>1638</v>
      </c>
      <c r="I5" s="103">
        <v>38009</v>
      </c>
      <c r="J5" s="103">
        <v>4723</v>
      </c>
      <c r="K5" s="103">
        <v>109586</v>
      </c>
      <c r="L5" s="103">
        <v>179502</v>
      </c>
      <c r="M5" s="103">
        <v>9960</v>
      </c>
      <c r="N5" s="103">
        <v>137335</v>
      </c>
      <c r="O5" s="103">
        <v>1682</v>
      </c>
      <c r="P5" s="103">
        <v>23195</v>
      </c>
      <c r="Q5" s="103">
        <v>231023</v>
      </c>
    </row>
    <row r="6" spans="1:17" s="4" customFormat="1" ht="30" customHeight="1">
      <c r="A6" s="4"/>
      <c r="B6" s="39" t="s">
        <v>223</v>
      </c>
      <c r="C6" s="101">
        <v>2785</v>
      </c>
      <c r="D6" s="101">
        <v>28865</v>
      </c>
      <c r="E6" s="101">
        <v>2792</v>
      </c>
      <c r="F6" s="101">
        <v>28940</v>
      </c>
      <c r="G6" s="101">
        <v>80597</v>
      </c>
      <c r="H6" s="103">
        <v>1652</v>
      </c>
      <c r="I6" s="103">
        <v>39949</v>
      </c>
      <c r="J6" s="103">
        <v>4528</v>
      </c>
      <c r="K6" s="103">
        <v>109506</v>
      </c>
      <c r="L6" s="103">
        <v>180904</v>
      </c>
      <c r="M6" s="103">
        <v>12942</v>
      </c>
      <c r="N6" s="103">
        <v>137076</v>
      </c>
      <c r="O6" s="103">
        <v>1730</v>
      </c>
      <c r="P6" s="103">
        <v>18323</v>
      </c>
      <c r="Q6" s="103">
        <v>237137</v>
      </c>
    </row>
    <row r="7" spans="1:17" s="4" customFormat="1" ht="30" customHeight="1">
      <c r="A7" s="4"/>
      <c r="B7" s="39" t="s">
        <v>222</v>
      </c>
      <c r="C7" s="101">
        <v>2724</v>
      </c>
      <c r="D7" s="101">
        <v>27553</v>
      </c>
      <c r="E7" s="101">
        <v>3021</v>
      </c>
      <c r="F7" s="101">
        <v>30554</v>
      </c>
      <c r="G7" s="101">
        <v>83230</v>
      </c>
      <c r="H7" s="103">
        <v>1688</v>
      </c>
      <c r="I7" s="103">
        <v>39449</v>
      </c>
      <c r="J7" s="103">
        <v>4658</v>
      </c>
      <c r="K7" s="103">
        <v>108859</v>
      </c>
      <c r="L7" s="103">
        <v>183754</v>
      </c>
      <c r="M7" s="103">
        <v>15575</v>
      </c>
      <c r="N7" s="103">
        <v>136738</v>
      </c>
      <c r="O7" s="103">
        <v>1820</v>
      </c>
      <c r="P7" s="103">
        <v>15980</v>
      </c>
      <c r="Q7" s="103">
        <v>248865</v>
      </c>
    </row>
    <row r="8" spans="1:17" s="4" customFormat="1" ht="30" customHeight="1">
      <c r="A8" s="4"/>
      <c r="B8" s="39" t="s">
        <v>221</v>
      </c>
      <c r="C8" s="101">
        <v>2658</v>
      </c>
      <c r="D8" s="101">
        <v>29192</v>
      </c>
      <c r="E8" s="101">
        <v>2729</v>
      </c>
      <c r="F8" s="101">
        <v>29975</v>
      </c>
      <c r="G8" s="101">
        <v>79673</v>
      </c>
      <c r="H8" s="103">
        <v>1707</v>
      </c>
      <c r="I8" s="103">
        <v>43279</v>
      </c>
      <c r="J8" s="103">
        <v>4429</v>
      </c>
      <c r="K8" s="103">
        <v>112291</v>
      </c>
      <c r="L8" s="103">
        <v>191681</v>
      </c>
      <c r="M8" s="103">
        <v>15948</v>
      </c>
      <c r="N8" s="103">
        <v>159089</v>
      </c>
      <c r="O8" s="103">
        <v>1708</v>
      </c>
      <c r="P8" s="103">
        <v>17042</v>
      </c>
      <c r="Q8" s="103">
        <v>271787</v>
      </c>
    </row>
    <row r="9" spans="1:17" s="4" customFormat="1" ht="30" customHeight="1">
      <c r="A9" s="4"/>
      <c r="B9" s="39" t="s">
        <v>220</v>
      </c>
      <c r="C9" s="101">
        <v>2577</v>
      </c>
      <c r="D9" s="101">
        <v>28660</v>
      </c>
      <c r="E9" s="101">
        <v>2876</v>
      </c>
      <c r="F9" s="101">
        <v>31986</v>
      </c>
      <c r="G9" s="101">
        <v>82428</v>
      </c>
      <c r="H9" s="103">
        <v>1715</v>
      </c>
      <c r="I9" s="103">
        <v>44838</v>
      </c>
      <c r="J9" s="103">
        <v>4225</v>
      </c>
      <c r="K9" s="103">
        <v>110452</v>
      </c>
      <c r="L9" s="103">
        <v>189425</v>
      </c>
      <c r="M9" s="103">
        <v>15794</v>
      </c>
      <c r="N9" s="103">
        <v>190282</v>
      </c>
      <c r="O9" s="103">
        <v>1736</v>
      </c>
      <c r="P9" s="103">
        <v>20911</v>
      </c>
      <c r="Q9" s="103">
        <v>330264</v>
      </c>
    </row>
    <row r="10" spans="1:17" s="4" customFormat="1" ht="30" customHeight="1">
      <c r="A10" s="4"/>
      <c r="B10" s="39" t="s">
        <v>219</v>
      </c>
      <c r="C10" s="101">
        <v>2529</v>
      </c>
      <c r="D10" s="101">
        <v>28301</v>
      </c>
      <c r="E10" s="101">
        <v>2818</v>
      </c>
      <c r="F10" s="101">
        <v>31531</v>
      </c>
      <c r="G10" s="101">
        <v>79742</v>
      </c>
      <c r="H10" s="103">
        <v>1704</v>
      </c>
      <c r="I10" s="103">
        <v>45718</v>
      </c>
      <c r="J10" s="103">
        <v>4278</v>
      </c>
      <c r="K10" s="103">
        <v>114768</v>
      </c>
      <c r="L10" s="103">
        <v>195564</v>
      </c>
      <c r="M10" s="103">
        <v>15741</v>
      </c>
      <c r="N10" s="103">
        <v>189758</v>
      </c>
      <c r="O10" s="103">
        <v>1749</v>
      </c>
      <c r="P10" s="103">
        <v>21087</v>
      </c>
      <c r="Q10" s="103">
        <v>331927</v>
      </c>
    </row>
    <row r="11" spans="1:17" s="4" customFormat="1" ht="30" customHeight="1">
      <c r="A11" s="4"/>
      <c r="B11" s="39" t="s">
        <v>48</v>
      </c>
      <c r="C11" s="101">
        <v>2423</v>
      </c>
      <c r="D11" s="101">
        <v>29147</v>
      </c>
      <c r="E11" s="101">
        <v>2740</v>
      </c>
      <c r="F11" s="101">
        <v>32965</v>
      </c>
      <c r="G11" s="101">
        <v>79874</v>
      </c>
      <c r="H11" s="103">
        <v>1683</v>
      </c>
      <c r="I11" s="103">
        <v>45978</v>
      </c>
      <c r="J11" s="103">
        <v>4402</v>
      </c>
      <c r="K11" s="103">
        <v>120267</v>
      </c>
      <c r="L11" s="103">
        <v>202409</v>
      </c>
      <c r="M11" s="103">
        <v>15890</v>
      </c>
      <c r="N11" s="103">
        <v>198008</v>
      </c>
      <c r="O11" s="103">
        <v>1744</v>
      </c>
      <c r="P11" s="103">
        <v>21728</v>
      </c>
      <c r="Q11" s="103">
        <v>345254</v>
      </c>
    </row>
    <row r="12" spans="1:17" s="4" customFormat="1" ht="30" customHeight="1">
      <c r="A12" s="4"/>
      <c r="B12" s="39" t="s">
        <v>328</v>
      </c>
      <c r="C12" s="101">
        <v>2417</v>
      </c>
      <c r="D12" s="101">
        <v>26073</v>
      </c>
      <c r="E12" s="101">
        <v>2889</v>
      </c>
      <c r="F12" s="101">
        <v>31167</v>
      </c>
      <c r="G12" s="101">
        <v>75330</v>
      </c>
      <c r="H12" s="103">
        <v>1711</v>
      </c>
      <c r="I12" s="103">
        <v>42133</v>
      </c>
      <c r="J12" s="103">
        <v>4325</v>
      </c>
      <c r="K12" s="103">
        <v>106501</v>
      </c>
      <c r="L12" s="103">
        <v>182224</v>
      </c>
      <c r="M12" s="103">
        <v>15984</v>
      </c>
      <c r="N12" s="103">
        <v>154794</v>
      </c>
      <c r="O12" s="103">
        <v>1795</v>
      </c>
      <c r="P12" s="103">
        <v>17381</v>
      </c>
      <c r="Q12" s="103">
        <v>277824</v>
      </c>
    </row>
    <row r="13" spans="1:17" s="4" customFormat="1" ht="30" customHeight="1">
      <c r="A13" s="4"/>
      <c r="B13" s="39" t="s">
        <v>57</v>
      </c>
      <c r="C13" s="101">
        <v>2307</v>
      </c>
      <c r="D13" s="101">
        <v>26449</v>
      </c>
      <c r="E13" s="101">
        <v>2921</v>
      </c>
      <c r="F13" s="101">
        <v>33486</v>
      </c>
      <c r="G13" s="101">
        <v>77253</v>
      </c>
      <c r="H13" s="103">
        <v>1722</v>
      </c>
      <c r="I13" s="103">
        <v>43939</v>
      </c>
      <c r="J13" s="103">
        <v>4396</v>
      </c>
      <c r="K13" s="103">
        <v>112161</v>
      </c>
      <c r="L13" s="103">
        <v>193142</v>
      </c>
      <c r="M13" s="103">
        <v>16830</v>
      </c>
      <c r="N13" s="103">
        <v>188838</v>
      </c>
      <c r="O13" s="103">
        <v>1908</v>
      </c>
      <c r="P13" s="103">
        <v>21407</v>
      </c>
      <c r="Q13" s="103">
        <v>360288</v>
      </c>
    </row>
    <row r="14" spans="1:17" s="4" customFormat="1" ht="30" customHeight="1">
      <c r="A14" s="4"/>
      <c r="B14" s="39" t="s">
        <v>336</v>
      </c>
      <c r="C14" s="101">
        <v>2280</v>
      </c>
      <c r="D14" s="101">
        <v>27902</v>
      </c>
      <c r="E14" s="101">
        <v>2775</v>
      </c>
      <c r="F14" s="101">
        <v>33957</v>
      </c>
      <c r="G14" s="101">
        <v>77422</v>
      </c>
      <c r="H14" s="103">
        <v>1706</v>
      </c>
      <c r="I14" s="103">
        <v>45171</v>
      </c>
      <c r="J14" s="103">
        <v>4397</v>
      </c>
      <c r="K14" s="103">
        <v>116431</v>
      </c>
      <c r="L14" s="103">
        <v>198631</v>
      </c>
      <c r="M14" s="103">
        <v>16420</v>
      </c>
      <c r="N14" s="103">
        <v>207908</v>
      </c>
      <c r="O14" s="103">
        <v>1879</v>
      </c>
      <c r="P14" s="103">
        <v>23794</v>
      </c>
      <c r="Q14" s="103">
        <v>390699</v>
      </c>
    </row>
    <row r="15" spans="1:17" s="4" customFormat="1" ht="30" customHeight="1">
      <c r="A15" s="4"/>
      <c r="B15" s="39" t="s">
        <v>56</v>
      </c>
      <c r="C15" s="101">
        <v>2274</v>
      </c>
      <c r="D15" s="101">
        <v>30021</v>
      </c>
      <c r="E15" s="101">
        <v>2803</v>
      </c>
      <c r="F15" s="101">
        <v>37008</v>
      </c>
      <c r="G15" s="101">
        <v>84157</v>
      </c>
      <c r="H15" s="103">
        <v>1685</v>
      </c>
      <c r="I15" s="103">
        <v>46986</v>
      </c>
      <c r="J15" s="103">
        <v>4323</v>
      </c>
      <c r="K15" s="103">
        <v>120554</v>
      </c>
      <c r="L15" s="103">
        <v>203133</v>
      </c>
      <c r="M15" s="103">
        <v>16082</v>
      </c>
      <c r="N15" s="103">
        <v>241464</v>
      </c>
      <c r="O15" s="103">
        <v>1906</v>
      </c>
      <c r="P15" s="103">
        <v>28612</v>
      </c>
      <c r="Q15" s="103">
        <v>460133</v>
      </c>
    </row>
    <row r="16" spans="1:17" s="4" customFormat="1" ht="30" customHeight="1">
      <c r="A16" s="4"/>
      <c r="B16" s="39" t="s">
        <v>348</v>
      </c>
      <c r="C16" s="101">
        <v>2210</v>
      </c>
      <c r="D16" s="101">
        <v>30474</v>
      </c>
      <c r="E16" s="101">
        <v>3036</v>
      </c>
      <c r="F16" s="101">
        <v>41862</v>
      </c>
      <c r="G16" s="101">
        <v>89692</v>
      </c>
      <c r="H16" s="103">
        <v>1691</v>
      </c>
      <c r="I16" s="103">
        <v>48809</v>
      </c>
      <c r="J16" s="103">
        <v>4361</v>
      </c>
      <c r="K16" s="103">
        <v>125875</v>
      </c>
      <c r="L16" s="103">
        <v>212854</v>
      </c>
      <c r="M16" s="103">
        <v>18941</v>
      </c>
      <c r="N16" s="103">
        <v>265716</v>
      </c>
      <c r="O16" s="103">
        <v>2066</v>
      </c>
      <c r="P16" s="103">
        <v>28988</v>
      </c>
      <c r="Q16" s="103">
        <v>549069</v>
      </c>
    </row>
    <row r="17" spans="1:17" s="4" customFormat="1" ht="13.2">
      <c r="A17" s="4"/>
      <c r="B17" s="65"/>
      <c r="C17" s="102"/>
      <c r="D17" s="102"/>
      <c r="E17" s="102"/>
      <c r="F17" s="102"/>
      <c r="G17" s="102"/>
      <c r="H17" s="15"/>
      <c r="I17" s="15"/>
      <c r="J17" s="15"/>
      <c r="K17" s="15"/>
      <c r="L17" s="15"/>
      <c r="M17" s="15"/>
      <c r="N17" s="15"/>
      <c r="O17" s="15"/>
      <c r="P17" s="15"/>
      <c r="Q17" s="15"/>
    </row>
    <row r="18" spans="1:17" s="4" customFormat="1" ht="13.2">
      <c r="A18" s="4"/>
      <c r="B18" s="77" t="s">
        <v>218</v>
      </c>
      <c r="C18" s="4"/>
      <c r="D18" s="4"/>
      <c r="E18" s="4"/>
      <c r="F18" s="4"/>
      <c r="G18" s="4"/>
      <c r="H18" s="4"/>
      <c r="I18" s="4"/>
      <c r="J18" s="4"/>
      <c r="K18" s="4"/>
      <c r="L18" s="4"/>
      <c r="M18" s="4"/>
      <c r="N18" s="4"/>
      <c r="O18" s="4"/>
      <c r="P18" s="4"/>
      <c r="Q18" s="4"/>
    </row>
    <row r="19" spans="1:17" s="4" customFormat="1" ht="13.2">
      <c r="A19" s="4"/>
      <c r="B19" s="4" t="s">
        <v>216</v>
      </c>
      <c r="C19" s="4"/>
      <c r="D19" s="4"/>
      <c r="E19" s="4"/>
      <c r="F19" s="4"/>
      <c r="G19" s="4"/>
      <c r="H19" s="4"/>
      <c r="I19" s="4"/>
      <c r="J19" s="4"/>
      <c r="K19" s="4"/>
      <c r="L19" s="4"/>
      <c r="M19" s="4"/>
      <c r="N19" s="4"/>
      <c r="O19" s="4"/>
      <c r="P19" s="4"/>
      <c r="Q19" s="4"/>
    </row>
    <row r="20" spans="1:17" s="4" customFormat="1" ht="13.2">
      <c r="A20" s="4"/>
      <c r="B20" s="77" t="s">
        <v>214</v>
      </c>
      <c r="C20" s="4"/>
      <c r="D20" s="4"/>
      <c r="E20" s="4"/>
      <c r="F20" s="4"/>
      <c r="G20" s="4"/>
      <c r="H20" s="4"/>
      <c r="I20" s="4"/>
      <c r="J20" s="4"/>
      <c r="K20" s="4"/>
      <c r="L20" s="4"/>
      <c r="M20" s="4"/>
      <c r="N20" s="4"/>
      <c r="O20" s="4"/>
      <c r="P20" s="4"/>
      <c r="Q20" s="4"/>
    </row>
    <row r="21" spans="1:17" s="4" customFormat="1" ht="13.2">
      <c r="A21" s="4"/>
      <c r="B21" s="100" t="s">
        <v>211</v>
      </c>
      <c r="C21" s="4"/>
      <c r="D21" s="4"/>
      <c r="E21" s="4"/>
      <c r="F21" s="4"/>
      <c r="G21" s="4"/>
      <c r="H21" s="4"/>
      <c r="I21" s="4"/>
      <c r="J21" s="4"/>
      <c r="K21" s="4"/>
      <c r="L21" s="4"/>
      <c r="M21" s="4"/>
      <c r="N21" s="4"/>
      <c r="O21" s="4"/>
      <c r="P21" s="4"/>
      <c r="Q21" s="4"/>
    </row>
    <row r="22" spans="1:17" s="4" customFormat="1" ht="13.2">
      <c r="A22" s="77"/>
      <c r="B22" s="4"/>
      <c r="C22" s="4"/>
      <c r="D22" s="4"/>
      <c r="E22" s="4"/>
      <c r="F22" s="4"/>
      <c r="G22" s="4"/>
      <c r="H22" s="4"/>
      <c r="I22" s="4"/>
      <c r="J22" s="4"/>
      <c r="K22" s="4"/>
      <c r="L22" s="4"/>
      <c r="M22" s="4"/>
      <c r="N22" s="4"/>
      <c r="O22" s="4"/>
      <c r="P22" s="4"/>
      <c r="Q22" s="4"/>
    </row>
    <row r="23" spans="1:17" s="4" customFormat="1" ht="13.2">
      <c r="A23" s="99"/>
      <c r="B23" s="4"/>
      <c r="C23" s="4"/>
      <c r="D23" s="4"/>
      <c r="E23" s="4"/>
      <c r="F23" s="4"/>
      <c r="G23" s="4"/>
      <c r="H23" s="4"/>
      <c r="I23" s="4"/>
      <c r="J23" s="4"/>
      <c r="K23" s="4"/>
      <c r="L23" s="4"/>
      <c r="M23" s="4"/>
      <c r="N23" s="4"/>
      <c r="O23" s="4"/>
      <c r="P23" s="4"/>
      <c r="Q23" s="4"/>
    </row>
    <row r="24" spans="1:17" s="4" customFormat="1" ht="13.2">
      <c r="A24" s="4"/>
      <c r="B24" s="4"/>
      <c r="C24" s="4"/>
      <c r="D24" s="4"/>
      <c r="E24" s="4"/>
      <c r="F24" s="4"/>
      <c r="G24" s="4"/>
      <c r="H24" s="4"/>
      <c r="I24" s="4"/>
      <c r="J24" s="4"/>
      <c r="K24" s="4"/>
      <c r="L24" s="4"/>
      <c r="M24" s="4"/>
      <c r="N24" s="4"/>
      <c r="O24" s="4"/>
      <c r="P24" s="4"/>
      <c r="Q24" s="4"/>
    </row>
  </sheetData>
  <customSheetViews>
    <customSheetView guid="{A5EB8AB4-CC80-C84C-8B39-14C6B33257B7}" scale="80" view="pageBreakPreview">
      <selection activeCell="Q14" sqref="Q14"/>
      <pageMargins left="0.25" right="0.25" top="0.75" bottom="0.75" header="0.3" footer="0.3"/>
      <pageSetup paperSize="9" scale="72" orientation="landscape" r:id="rId1"/>
      <headerFooter alignWithMargins="0"/>
    </customSheetView>
    <customSheetView guid="{E537E2BF-54E7-AF4D-9A48-B68363196703}" scale="80" view="pageBreakPreview">
      <selection activeCell="Q14" sqref="Q14"/>
      <pageMargins left="0.25" right="0.25" top="0.75" bottom="0.75" header="0.3" footer="0.3"/>
      <pageSetup paperSize="9" scale="72" orientation="landscape" r:id="rId2"/>
      <headerFooter alignWithMargins="0"/>
    </customSheetView>
    <customSheetView guid="{5176ADCB-C40E-8740-8D62-B82BE93AE2C6}" scale="80" view="pageBreakPreview">
      <selection activeCell="Q14" sqref="Q14"/>
      <pageMargins left="0.25" right="0.25" top="0.75" bottom="0.75" header="0.3" footer="0.3"/>
      <pageSetup paperSize="9" scale="72" orientation="landscape" r:id="rId3"/>
      <headerFooter alignWithMargins="0"/>
    </customSheetView>
    <customSheetView guid="{A158B920-AC25-424B-9959-14AC4A1CF9B5}" scale="80" view="pageBreakPreview">
      <selection activeCell="Q14" sqref="Q14"/>
      <pageMargins left="0.25" right="0.25" top="0.75" bottom="0.75" header="0.3" footer="0.3"/>
      <pageSetup paperSize="9" scale="72" orientation="landscape" r:id="rId4"/>
      <headerFooter alignWithMargins="0"/>
    </customSheetView>
    <customSheetView guid="{4BE84941-5C45-A84E-88CE-6305226712FF}" scale="80" view="pageBreakPreview">
      <selection activeCell="Q14" sqref="Q14"/>
      <pageMargins left="0.25" right="0.25" top="0.75" bottom="0.75" header="0.3" footer="0.3"/>
      <pageSetup paperSize="9" scale="72" orientation="landscape" r:id="rId5"/>
      <headerFooter alignWithMargins="0"/>
    </customSheetView>
    <customSheetView guid="{4996860D-290A-3A41-87F4-08FFB3697A1E}" scale="80" showPageBreaks="1" view="pageBreakPreview">
      <selection activeCell="Q14" sqref="Q14"/>
      <pageMargins left="0.25" right="0.25" top="0.75" bottom="0.75" header="0.3" footer="0.3"/>
      <pageSetup paperSize="9" scale="72" orientation="landscape" r:id="rId6"/>
      <headerFooter alignWithMargins="0"/>
    </customSheetView>
    <customSheetView guid="{195A10FC-8BA6-8348-BB06-0EE2D4EBE68F}" scale="80" view="pageBreakPreview">
      <selection activeCell="Q14" sqref="Q14"/>
      <pageMargins left="0.25" right="0.25" top="0.75" bottom="0.75" header="0.3" footer="0.3"/>
      <pageSetup paperSize="9" scale="72" orientation="landscape" r:id="rId7"/>
      <headerFooter alignWithMargins="0"/>
    </customSheetView>
    <customSheetView guid="{33BBD285-785B-C24D-B50A-4C98AC895287}" scale="80" showPageBreaks="1" view="pageBreakPreview">
      <selection activeCell="Q14" sqref="Q14"/>
      <pageMargins left="0.25" right="0.25" top="0.75" bottom="0.75" header="0.3" footer="0.3"/>
      <pageSetup paperSize="9" scale="72" orientation="landscape" r:id="rId8"/>
      <headerFooter alignWithMargins="0"/>
    </customSheetView>
    <customSheetView guid="{692EB781-55BD-954F-BFCF-8FB37DE8AEFA}" scale="80" view="pageBreakPreview" topLeftCell="A8">
      <selection activeCell="Q14" sqref="Q14"/>
      <pageMargins left="0.25" right="0.25" top="0.75" bottom="0.75" header="0.3" footer="0.3"/>
      <pageSetup paperSize="9" scale="72" orientation="landscape" r:id="rId9"/>
      <headerFooter alignWithMargins="0"/>
    </customSheetView>
    <customSheetView guid="{B757FC03-6083-3442-BB1D-780F7D0FC782}" scale="80" view="pageBreakPreview">
      <selection activeCell="T11" sqref="T11"/>
      <pageMargins left="0.25" right="0.25" top="0.75" bottom="0.75" header="0.3" footer="0.3"/>
      <pageSetup paperSize="9" scale="72" orientation="landscape" r:id="rId10"/>
      <headerFooter alignWithMargins="0"/>
    </customSheetView>
    <customSheetView guid="{FE2DFBF2-B424-5B4D-9BA1-C706581D34E7}" scale="80" view="pageBreakPreview">
      <selection activeCell="Q14" sqref="Q14"/>
      <pageMargins left="0.25" right="0.25" top="0.75" bottom="0.75" header="0.3" footer="0.3"/>
      <pageSetup paperSize="9" scale="72" orientation="landscape" r:id="rId11"/>
      <headerFooter alignWithMargins="0"/>
    </customSheetView>
    <customSheetView guid="{B13CC535-C729-354C-9E06-85A6743B2336}" scale="80" view="pageBreakPreview">
      <selection activeCell="Q14" sqref="Q14"/>
      <pageMargins left="0.25" right="0.25" top="0.75" bottom="0.75" header="0.3" footer="0.3"/>
      <pageSetup paperSize="9" scale="72" orientation="landscape" r:id="rId12"/>
      <headerFooter alignWithMargins="0"/>
    </customSheetView>
    <customSheetView guid="{CABF87AC-595D-E643-8BF0-9EB9AA0D768A}" scale="80" showPageBreaks="1" view="pageBreakPreview">
      <selection activeCell="Q14" sqref="Q14"/>
      <pageMargins left="0.25" right="0.25" top="0.75" bottom="0.75" header="0.3" footer="0.3"/>
      <pageSetup paperSize="9" scale="72" orientation="landscape" r:id="rId13"/>
      <headerFooter alignWithMargins="0"/>
    </customSheetView>
    <customSheetView guid="{243EC010-C615-5A40-A970-628BEF2BE6DA}" scale="80" view="pageBreakPreview">
      <selection activeCell="Q14" sqref="Q14"/>
      <pageMargins left="0.25" right="0.25" top="0.75" bottom="0.75" header="0.3" footer="0.3"/>
      <pageSetup paperSize="9" scale="72" orientation="landscape" r:id="rId14"/>
      <headerFooter alignWithMargins="0"/>
    </customSheetView>
    <customSheetView guid="{CAB07F43-7E89-7745-9891-2E17B06210E6}" scale="80" view="pageBreakPreview">
      <selection activeCell="Q14" sqref="Q14"/>
      <pageMargins left="0.25" right="0.25" top="0.75" bottom="0.75" header="0.3" footer="0.3"/>
      <pageSetup paperSize="9" scale="72" orientation="landscape" r:id="rId15"/>
      <headerFooter alignWithMargins="0"/>
    </customSheetView>
    <customSheetView guid="{97B3E7CA-F0B3-3143-B2E4-7F6A2ED5C48C}" scale="80" view="pageBreakPreview">
      <selection activeCell="Q14" sqref="Q14"/>
      <pageMargins left="0.25" right="0.25" top="0.75" bottom="0.75" header="0.3" footer="0.3"/>
      <pageSetup paperSize="9" scale="72" orientation="landscape" r:id="rId16"/>
      <headerFooter alignWithMargins="0"/>
    </customSheetView>
    <customSheetView guid="{DE9E460F-C89E-5645-AA7E-CE9C4C2CFC12}" scale="80" showPageBreaks="1" view="pageBreakPreview">
      <selection activeCell="Q14" sqref="Q14"/>
      <pageMargins left="0.25" right="0.25" top="0.75" bottom="0.75" header="0.3" footer="0.3"/>
      <pageSetup paperSize="9" scale="72" orientation="landscape" r:id="rId17"/>
      <headerFooter alignWithMargins="0"/>
    </customSheetView>
    <customSheetView guid="{C77EF332-7D80-1044-85D5-819F18ECD7B4}" scale="80" view="pageBreakPreview">
      <selection activeCell="Q14" sqref="Q14"/>
      <pageMargins left="0.25" right="0.25" top="0.75" bottom="0.75" header="0.3" footer="0.3"/>
      <pageSetup paperSize="9" scale="72" orientation="landscape" r:id="rId18"/>
      <headerFooter alignWithMargins="0"/>
    </customSheetView>
    <customSheetView guid="{6CECD241-1D6C-7646-92A8-757A358CF712}" scale="80" showPageBreaks="1" view="pageBreakPreview">
      <selection activeCell="Q14" sqref="Q14"/>
      <pageMargins left="0.25" right="0.25" top="0.75" bottom="0.75" header="0.3" footer="0.3"/>
      <pageSetup paperSize="9" scale="72" orientation="landscape" r:id="rId19"/>
      <headerFooter alignWithMargins="0"/>
    </customSheetView>
    <customSheetView guid="{2F70F053-3AC9-1B4A-91C9-6FBA078D9D33}" scale="80" view="pageBreakPreview">
      <selection activeCell="Q14" sqref="Q14"/>
      <pageMargins left="0.25" right="0.25" top="0.75" bottom="0.75" header="0.3" footer="0.3"/>
      <pageSetup paperSize="9" scale="72" orientation="landscape" r:id="rId20"/>
      <headerFooter alignWithMargins="0"/>
    </customSheetView>
    <customSheetView guid="{C4ABE724-0C48-564B-B46B-A8D4415A7CA3}" scale="80" showPageBreaks="1" view="pageBreakPreview" topLeftCell="A8">
      <selection activeCell="Q14" sqref="Q14"/>
      <pageMargins left="0.25" right="0.25" top="0.75" bottom="0.75" header="0.3" footer="0.3"/>
      <pageSetup paperSize="9" scale="72" orientation="landscape" r:id="rId21"/>
      <headerFooter alignWithMargins="0"/>
    </customSheetView>
    <customSheetView guid="{921C762F-6DA3-EC47-BFAE-A316B3663034}" scale="80" view="pageBreakPreview" topLeftCell="A8">
      <selection activeCell="Q14" sqref="Q14"/>
      <pageMargins left="0.25" right="0.25" top="0.75" bottom="0.75" header="0.3" footer="0.3"/>
      <pageSetup paperSize="9" scale="72" orientation="landscape" r:id="rId22"/>
      <headerFooter alignWithMargins="0"/>
    </customSheetView>
    <customSheetView guid="{13BDB573-1580-9347-9292-9BDFB1BEC180}" scale="80" showPageBreaks="1" view="pageBreakPreview">
      <selection activeCell="Q14" sqref="Q14"/>
      <pageMargins left="0.25" right="0.25" top="0.75" bottom="0.75" header="0.3" footer="0.3"/>
      <pageSetup paperSize="9" scale="72" orientation="landscape" r:id="rId23"/>
      <headerFooter alignWithMargins="0"/>
    </customSheetView>
    <customSheetView guid="{9D5A8730-9745-6543-AF40-A975993FFB3C}" scale="80" showPageBreaks="1" view="pageBreakPreview" topLeftCell="A8">
      <selection activeCell="B15" sqref="B15:Q15"/>
      <pageMargins left="0.25" right="0.25" top="0.75" bottom="0.75" header="0.3" footer="0.3"/>
      <pageSetup paperSize="9" scale="72" orientation="landscape" r:id="rId24"/>
      <headerFooter alignWithMargins="0"/>
    </customSheetView>
    <customSheetView guid="{09F96152-7CAD-C243-A97A-98F3B0FC4A33}" scale="80" view="pageBreakPreview" topLeftCell="A8">
      <selection activeCell="Q16" sqref="B16:Q16"/>
      <pageMargins left="0.25" right="0.25" top="0.75" bottom="0.75" header="0.3" footer="0.3"/>
      <pageSetup paperSize="9" scale="72" orientation="landscape" r:id="rId25"/>
      <headerFooter alignWithMargins="0"/>
    </customSheetView>
    <customSheetView guid="{096AC98C-6736-1040-B9D6-CB39671AF91F}" scale="80" view="pageBreakPreview" topLeftCell="A8">
      <selection activeCell="Q16" sqref="B16:Q16"/>
      <pageMargins left="0.25" right="0.25" top="0.75" bottom="0.75" header="0.3" footer="0.3"/>
      <pageSetup paperSize="9" scale="72" orientation="landscape" r:id="rId26"/>
      <headerFooter alignWithMargins="0"/>
    </customSheetView>
    <customSheetView guid="{D0407C2C-ED8D-724D-8034-98AE8F8B3295}" scale="80" view="pageBreakPreview" topLeftCell="A8">
      <selection activeCell="Q16" sqref="B16:Q16"/>
      <pageMargins left="0.25" right="0.25" top="0.75" bottom="0.75" header="0.3" footer="0.3"/>
      <pageSetup paperSize="9" scale="72" orientation="landscape" r:id="rId27"/>
      <headerFooter alignWithMargins="0"/>
    </customSheetView>
    <customSheetView guid="{E17413F9-D262-044C-8BA4-F44960AB96D1}" scale="80" view="pageBreakPreview">
      <selection activeCell="Q16" sqref="B16:Q16"/>
      <pageMargins left="0.25" right="0.25" top="0.75" bottom="0.75" header="0.3" footer="0.3"/>
      <pageSetup paperSize="9" scale="72" orientation="landscape" r:id="rId28"/>
      <headerFooter alignWithMargins="0"/>
    </customSheetView>
    <customSheetView guid="{EDE1CF83-3546-8346-99C8-7E8DEBB3247D}" scale="80" view="pageBreakPreview">
      <selection activeCell="Q16" sqref="B16:Q16"/>
      <pageMargins left="0.25" right="0.25" top="0.75" bottom="0.75" header="0.3" footer="0.3"/>
      <pageSetup paperSize="9" scale="72" orientation="landscape" r:id="rId29"/>
      <headerFooter alignWithMargins="0"/>
    </customSheetView>
    <customSheetView guid="{2D1C0343-8602-B54F-A57E-F5A867ED58F2}" scale="80" view="pageBreakPreview">
      <selection activeCell="M11" sqref="M11"/>
      <pageMargins left="0.25" right="0.25" top="0.75" bottom="0.75" header="0.3" footer="0.3"/>
      <pageSetup paperSize="9" scale="72" orientation="landscape" r:id="rId30"/>
      <headerFooter alignWithMargins="0"/>
    </customSheetView>
    <customSheetView guid="{938FE337-1D9D-3F4A-804B-BDD95C828A75}" scale="80" view="pageBreakPreview" topLeftCell="A8">
      <selection activeCell="Q16" sqref="B16:Q16"/>
      <pageMargins left="0.25" right="0.25" top="0.75" bottom="0.75" header="0.3" footer="0.3"/>
      <pageSetup paperSize="9" scale="72" orientation="landscape" r:id="rId31"/>
      <headerFooter alignWithMargins="0"/>
    </customSheetView>
    <customSheetView guid="{95DD38D3-5F4A-574D-B2AE-3A0C3CFA9103}" scale="80" view="pageBreakPreview" topLeftCell="A8">
      <selection activeCell="Q16" sqref="B16:Q16"/>
      <pageMargins left="0.25" right="0.25" top="0.75" bottom="0.75" header="0.3" footer="0.3"/>
      <pageSetup paperSize="9" scale="72" orientation="landscape" r:id="rId32"/>
      <headerFooter alignWithMargins="0"/>
    </customSheetView>
    <customSheetView guid="{12498608-D96F-BA43-B910-A260490D91ED}" scale="80" view="pageBreakPreview" topLeftCell="A8">
      <selection activeCell="Q16" sqref="B16:Q16"/>
      <pageMargins left="0.25" right="0.25" top="0.75" bottom="0.75" header="0.3" footer="0.3"/>
      <pageSetup paperSize="9" scale="72" orientation="landscape" r:id="rId33"/>
      <headerFooter alignWithMargins="0"/>
    </customSheetView>
    <customSheetView guid="{288221DA-E461-3640-BCB6-AA8217898395}" scale="80" view="pageBreakPreview" topLeftCell="A8">
      <selection activeCell="Q16" sqref="B16:Q16"/>
      <pageMargins left="0.25" right="0.25" top="0.75" bottom="0.75" header="0.3" footer="0.3"/>
      <pageSetup paperSize="9" scale="72" orientation="landscape" r:id="rId34"/>
      <headerFooter alignWithMargins="0"/>
    </customSheetView>
    <customSheetView guid="{D1685ABB-718A-CF4F-A312-08E85A5F4269}" scale="80" view="pageBreakPreview" topLeftCell="A8">
      <selection activeCell="Q16" sqref="B16:Q16"/>
      <pageMargins left="0.25" right="0.25" top="0.75" bottom="0.75" header="0.3" footer="0.3"/>
      <pageSetup paperSize="9" scale="72" orientation="landscape" r:id="rId35"/>
      <headerFooter alignWithMargins="0"/>
    </customSheetView>
    <customSheetView guid="{257021EA-B7EA-3A40-A822-8BB94734030F}" scale="80" view="pageBreakPreview" topLeftCell="A8">
      <selection activeCell="Q16" sqref="B16:Q16"/>
      <pageMargins left="0.25" right="0.25" top="0.75" bottom="0.75" header="0.3" footer="0.3"/>
      <pageSetup paperSize="9" scale="72" orientation="landscape" r:id="rId36"/>
      <headerFooter alignWithMargins="0"/>
    </customSheetView>
    <customSheetView guid="{F37DCB76-F5F4-0E4C-A170-F0CC306C23B7}" scale="80" view="pageBreakPreview" topLeftCell="A8">
      <selection activeCell="Q16" sqref="B16:Q16"/>
      <pageMargins left="0.25" right="0.25" top="0.75" bottom="0.75" header="0.3" footer="0.3"/>
      <pageSetup paperSize="9" scale="72" orientation="landscape" r:id="rId37"/>
      <headerFooter alignWithMargins="0"/>
    </customSheetView>
    <customSheetView guid="{FE39DD97-388C-6C4F-B164-A0DF07EE2E06}" scale="80" view="pageBreakPreview" topLeftCell="A8">
      <selection activeCell="Q16" sqref="B16:Q16"/>
      <pageMargins left="0.25" right="0.25" top="0.75" bottom="0.75" header="0.3" footer="0.3"/>
      <pageSetup paperSize="9" scale="72" orientation="landscape" r:id="rId38"/>
      <headerFooter alignWithMargins="0"/>
    </customSheetView>
    <customSheetView guid="{81A4239D-FC03-824F-9FC1-1718C6BC9AEE}" scale="80" view="pageBreakPreview" topLeftCell="A8">
      <selection activeCell="Q16" sqref="B16:Q16"/>
      <pageMargins left="0.25" right="0.25" top="0.75" bottom="0.75" header="0.3" footer="0.3"/>
      <pageSetup paperSize="9" scale="72" orientation="landscape" r:id="rId39"/>
      <headerFooter alignWithMargins="0"/>
    </customSheetView>
  </customSheetViews>
  <mergeCells count="4">
    <mergeCell ref="C3:G3"/>
    <mergeCell ref="H3:L3"/>
    <mergeCell ref="M3:Q3"/>
    <mergeCell ref="B3:B4"/>
  </mergeCells>
  <phoneticPr fontId="29"/>
  <pageMargins left="0.25" right="0.25" top="0.75" bottom="0.75" header="0.3" footer="0.3"/>
  <pageSetup paperSize="9" scale="72" fitToWidth="1" fitToHeight="1" orientation="landscape" usePrinterDefaults="1" r:id="rId40"/>
  <headerFooter alignWithMargins="0"/>
  <drawing r:id="rId41"/>
</worksheet>
</file>

<file path=xl/worksheets/sheet17.xml><?xml version="1.0" encoding="utf-8"?>
<worksheet xmlns="http://schemas.openxmlformats.org/spreadsheetml/2006/main" xmlns:r="http://schemas.openxmlformats.org/officeDocument/2006/relationships" xmlns:mc="http://schemas.openxmlformats.org/markup-compatibility/2006">
  <dimension ref="A1:H18"/>
  <sheetViews>
    <sheetView view="pageBreakPreview" topLeftCell="A8" zoomScaleSheetLayoutView="100" workbookViewId="0">
      <selection activeCell="B16" sqref="B16"/>
    </sheetView>
  </sheetViews>
  <sheetFormatPr defaultRowHeight="16.2"/>
  <cols>
    <col min="1" max="1" width="3.375" style="104" customWidth="1"/>
    <col min="2" max="8" width="12.625" style="104" customWidth="1"/>
    <col min="9" max="9" width="2.125" style="104" customWidth="1"/>
    <col min="10" max="12" width="7.5" style="104" customWidth="1"/>
    <col min="13" max="256" width="9" style="104" customWidth="1"/>
    <col min="257" max="257" width="3.375" style="104" customWidth="1"/>
    <col min="258" max="258" width="12.625" style="104" customWidth="1"/>
    <col min="259" max="264" width="11.625" style="104" customWidth="1"/>
    <col min="265" max="265" width="2.125" style="104" customWidth="1"/>
    <col min="266" max="268" width="7.5" style="104" customWidth="1"/>
    <col min="269" max="512" width="9" style="104" customWidth="1"/>
    <col min="513" max="513" width="3.375" style="104" customWidth="1"/>
    <col min="514" max="514" width="12.625" style="104" customWidth="1"/>
    <col min="515" max="520" width="11.625" style="104" customWidth="1"/>
    <col min="521" max="521" width="2.125" style="104" customWidth="1"/>
    <col min="522" max="524" width="7.5" style="104" customWidth="1"/>
    <col min="525" max="768" width="9" style="104" customWidth="1"/>
    <col min="769" max="769" width="3.375" style="104" customWidth="1"/>
    <col min="770" max="770" width="12.625" style="104" customWidth="1"/>
    <col min="771" max="776" width="11.625" style="104" customWidth="1"/>
    <col min="777" max="777" width="2.125" style="104" customWidth="1"/>
    <col min="778" max="780" width="7.5" style="104" customWidth="1"/>
    <col min="781" max="1024" width="9" style="104" customWidth="1"/>
    <col min="1025" max="1025" width="3.375" style="104" customWidth="1"/>
    <col min="1026" max="1026" width="12.625" style="104" customWidth="1"/>
    <col min="1027" max="1032" width="11.625" style="104" customWidth="1"/>
    <col min="1033" max="1033" width="2.125" style="104" customWidth="1"/>
    <col min="1034" max="1036" width="7.5" style="104" customWidth="1"/>
    <col min="1037" max="1280" width="9" style="104" customWidth="1"/>
    <col min="1281" max="1281" width="3.375" style="104" customWidth="1"/>
    <col min="1282" max="1282" width="12.625" style="104" customWidth="1"/>
    <col min="1283" max="1288" width="11.625" style="104" customWidth="1"/>
    <col min="1289" max="1289" width="2.125" style="104" customWidth="1"/>
    <col min="1290" max="1292" width="7.5" style="104" customWidth="1"/>
    <col min="1293" max="1536" width="9" style="104" customWidth="1"/>
    <col min="1537" max="1537" width="3.375" style="104" customWidth="1"/>
    <col min="1538" max="1538" width="12.625" style="104" customWidth="1"/>
    <col min="1539" max="1544" width="11.625" style="104" customWidth="1"/>
    <col min="1545" max="1545" width="2.125" style="104" customWidth="1"/>
    <col min="1546" max="1548" width="7.5" style="104" customWidth="1"/>
    <col min="1549" max="1792" width="9" style="104" customWidth="1"/>
    <col min="1793" max="1793" width="3.375" style="104" customWidth="1"/>
    <col min="1794" max="1794" width="12.625" style="104" customWidth="1"/>
    <col min="1795" max="1800" width="11.625" style="104" customWidth="1"/>
    <col min="1801" max="1801" width="2.125" style="104" customWidth="1"/>
    <col min="1802" max="1804" width="7.5" style="104" customWidth="1"/>
    <col min="1805" max="2048" width="9" style="104" customWidth="1"/>
    <col min="2049" max="2049" width="3.375" style="104" customWidth="1"/>
    <col min="2050" max="2050" width="12.625" style="104" customWidth="1"/>
    <col min="2051" max="2056" width="11.625" style="104" customWidth="1"/>
    <col min="2057" max="2057" width="2.125" style="104" customWidth="1"/>
    <col min="2058" max="2060" width="7.5" style="104" customWidth="1"/>
    <col min="2061" max="2304" width="9" style="104" customWidth="1"/>
    <col min="2305" max="2305" width="3.375" style="104" customWidth="1"/>
    <col min="2306" max="2306" width="12.625" style="104" customWidth="1"/>
    <col min="2307" max="2312" width="11.625" style="104" customWidth="1"/>
    <col min="2313" max="2313" width="2.125" style="104" customWidth="1"/>
    <col min="2314" max="2316" width="7.5" style="104" customWidth="1"/>
    <col min="2317" max="2560" width="9" style="104" customWidth="1"/>
    <col min="2561" max="2561" width="3.375" style="104" customWidth="1"/>
    <col min="2562" max="2562" width="12.625" style="104" customWidth="1"/>
    <col min="2563" max="2568" width="11.625" style="104" customWidth="1"/>
    <col min="2569" max="2569" width="2.125" style="104" customWidth="1"/>
    <col min="2570" max="2572" width="7.5" style="104" customWidth="1"/>
    <col min="2573" max="2816" width="9" style="104" customWidth="1"/>
    <col min="2817" max="2817" width="3.375" style="104" customWidth="1"/>
    <col min="2818" max="2818" width="12.625" style="104" customWidth="1"/>
    <col min="2819" max="2824" width="11.625" style="104" customWidth="1"/>
    <col min="2825" max="2825" width="2.125" style="104" customWidth="1"/>
    <col min="2826" max="2828" width="7.5" style="104" customWidth="1"/>
    <col min="2829" max="3072" width="9" style="104" customWidth="1"/>
    <col min="3073" max="3073" width="3.375" style="104" customWidth="1"/>
    <col min="3074" max="3074" width="12.625" style="104" customWidth="1"/>
    <col min="3075" max="3080" width="11.625" style="104" customWidth="1"/>
    <col min="3081" max="3081" width="2.125" style="104" customWidth="1"/>
    <col min="3082" max="3084" width="7.5" style="104" customWidth="1"/>
    <col min="3085" max="3328" width="9" style="104" customWidth="1"/>
    <col min="3329" max="3329" width="3.375" style="104" customWidth="1"/>
    <col min="3330" max="3330" width="12.625" style="104" customWidth="1"/>
    <col min="3331" max="3336" width="11.625" style="104" customWidth="1"/>
    <col min="3337" max="3337" width="2.125" style="104" customWidth="1"/>
    <col min="3338" max="3340" width="7.5" style="104" customWidth="1"/>
    <col min="3341" max="3584" width="9" style="104" customWidth="1"/>
    <col min="3585" max="3585" width="3.375" style="104" customWidth="1"/>
    <col min="3586" max="3586" width="12.625" style="104" customWidth="1"/>
    <col min="3587" max="3592" width="11.625" style="104" customWidth="1"/>
    <col min="3593" max="3593" width="2.125" style="104" customWidth="1"/>
    <col min="3594" max="3596" width="7.5" style="104" customWidth="1"/>
    <col min="3597" max="3840" width="9" style="104" customWidth="1"/>
    <col min="3841" max="3841" width="3.375" style="104" customWidth="1"/>
    <col min="3842" max="3842" width="12.625" style="104" customWidth="1"/>
    <col min="3843" max="3848" width="11.625" style="104" customWidth="1"/>
    <col min="3849" max="3849" width="2.125" style="104" customWidth="1"/>
    <col min="3850" max="3852" width="7.5" style="104" customWidth="1"/>
    <col min="3853" max="4096" width="9" style="104" customWidth="1"/>
    <col min="4097" max="4097" width="3.375" style="104" customWidth="1"/>
    <col min="4098" max="4098" width="12.625" style="104" customWidth="1"/>
    <col min="4099" max="4104" width="11.625" style="104" customWidth="1"/>
    <col min="4105" max="4105" width="2.125" style="104" customWidth="1"/>
    <col min="4106" max="4108" width="7.5" style="104" customWidth="1"/>
    <col min="4109" max="4352" width="9" style="104" customWidth="1"/>
    <col min="4353" max="4353" width="3.375" style="104" customWidth="1"/>
    <col min="4354" max="4354" width="12.625" style="104" customWidth="1"/>
    <col min="4355" max="4360" width="11.625" style="104" customWidth="1"/>
    <col min="4361" max="4361" width="2.125" style="104" customWidth="1"/>
    <col min="4362" max="4364" width="7.5" style="104" customWidth="1"/>
    <col min="4365" max="4608" width="9" style="104" customWidth="1"/>
    <col min="4609" max="4609" width="3.375" style="104" customWidth="1"/>
    <col min="4610" max="4610" width="12.625" style="104" customWidth="1"/>
    <col min="4611" max="4616" width="11.625" style="104" customWidth="1"/>
    <col min="4617" max="4617" width="2.125" style="104" customWidth="1"/>
    <col min="4618" max="4620" width="7.5" style="104" customWidth="1"/>
    <col min="4621" max="4864" width="9" style="104" customWidth="1"/>
    <col min="4865" max="4865" width="3.375" style="104" customWidth="1"/>
    <col min="4866" max="4866" width="12.625" style="104" customWidth="1"/>
    <col min="4867" max="4872" width="11.625" style="104" customWidth="1"/>
    <col min="4873" max="4873" width="2.125" style="104" customWidth="1"/>
    <col min="4874" max="4876" width="7.5" style="104" customWidth="1"/>
    <col min="4877" max="5120" width="9" style="104" customWidth="1"/>
    <col min="5121" max="5121" width="3.375" style="104" customWidth="1"/>
    <col min="5122" max="5122" width="12.625" style="104" customWidth="1"/>
    <col min="5123" max="5128" width="11.625" style="104" customWidth="1"/>
    <col min="5129" max="5129" width="2.125" style="104" customWidth="1"/>
    <col min="5130" max="5132" width="7.5" style="104" customWidth="1"/>
    <col min="5133" max="5376" width="9" style="104" customWidth="1"/>
    <col min="5377" max="5377" width="3.375" style="104" customWidth="1"/>
    <col min="5378" max="5378" width="12.625" style="104" customWidth="1"/>
    <col min="5379" max="5384" width="11.625" style="104" customWidth="1"/>
    <col min="5385" max="5385" width="2.125" style="104" customWidth="1"/>
    <col min="5386" max="5388" width="7.5" style="104" customWidth="1"/>
    <col min="5389" max="5632" width="9" style="104" customWidth="1"/>
    <col min="5633" max="5633" width="3.375" style="104" customWidth="1"/>
    <col min="5634" max="5634" width="12.625" style="104" customWidth="1"/>
    <col min="5635" max="5640" width="11.625" style="104" customWidth="1"/>
    <col min="5641" max="5641" width="2.125" style="104" customWidth="1"/>
    <col min="5642" max="5644" width="7.5" style="104" customWidth="1"/>
    <col min="5645" max="5888" width="9" style="104" customWidth="1"/>
    <col min="5889" max="5889" width="3.375" style="104" customWidth="1"/>
    <col min="5890" max="5890" width="12.625" style="104" customWidth="1"/>
    <col min="5891" max="5896" width="11.625" style="104" customWidth="1"/>
    <col min="5897" max="5897" width="2.125" style="104" customWidth="1"/>
    <col min="5898" max="5900" width="7.5" style="104" customWidth="1"/>
    <col min="5901" max="6144" width="9" style="104" customWidth="1"/>
    <col min="6145" max="6145" width="3.375" style="104" customWidth="1"/>
    <col min="6146" max="6146" width="12.625" style="104" customWidth="1"/>
    <col min="6147" max="6152" width="11.625" style="104" customWidth="1"/>
    <col min="6153" max="6153" width="2.125" style="104" customWidth="1"/>
    <col min="6154" max="6156" width="7.5" style="104" customWidth="1"/>
    <col min="6157" max="6400" width="9" style="104" customWidth="1"/>
    <col min="6401" max="6401" width="3.375" style="104" customWidth="1"/>
    <col min="6402" max="6402" width="12.625" style="104" customWidth="1"/>
    <col min="6403" max="6408" width="11.625" style="104" customWidth="1"/>
    <col min="6409" max="6409" width="2.125" style="104" customWidth="1"/>
    <col min="6410" max="6412" width="7.5" style="104" customWidth="1"/>
    <col min="6413" max="6656" width="9" style="104" customWidth="1"/>
    <col min="6657" max="6657" width="3.375" style="104" customWidth="1"/>
    <col min="6658" max="6658" width="12.625" style="104" customWidth="1"/>
    <col min="6659" max="6664" width="11.625" style="104" customWidth="1"/>
    <col min="6665" max="6665" width="2.125" style="104" customWidth="1"/>
    <col min="6666" max="6668" width="7.5" style="104" customWidth="1"/>
    <col min="6669" max="6912" width="9" style="104" customWidth="1"/>
    <col min="6913" max="6913" width="3.375" style="104" customWidth="1"/>
    <col min="6914" max="6914" width="12.625" style="104" customWidth="1"/>
    <col min="6915" max="6920" width="11.625" style="104" customWidth="1"/>
    <col min="6921" max="6921" width="2.125" style="104" customWidth="1"/>
    <col min="6922" max="6924" width="7.5" style="104" customWidth="1"/>
    <col min="6925" max="7168" width="9" style="104" customWidth="1"/>
    <col min="7169" max="7169" width="3.375" style="104" customWidth="1"/>
    <col min="7170" max="7170" width="12.625" style="104" customWidth="1"/>
    <col min="7171" max="7176" width="11.625" style="104" customWidth="1"/>
    <col min="7177" max="7177" width="2.125" style="104" customWidth="1"/>
    <col min="7178" max="7180" width="7.5" style="104" customWidth="1"/>
    <col min="7181" max="7424" width="9" style="104" customWidth="1"/>
    <col min="7425" max="7425" width="3.375" style="104" customWidth="1"/>
    <col min="7426" max="7426" width="12.625" style="104" customWidth="1"/>
    <col min="7427" max="7432" width="11.625" style="104" customWidth="1"/>
    <col min="7433" max="7433" width="2.125" style="104" customWidth="1"/>
    <col min="7434" max="7436" width="7.5" style="104" customWidth="1"/>
    <col min="7437" max="7680" width="9" style="104" customWidth="1"/>
    <col min="7681" max="7681" width="3.375" style="104" customWidth="1"/>
    <col min="7682" max="7682" width="12.625" style="104" customWidth="1"/>
    <col min="7683" max="7688" width="11.625" style="104" customWidth="1"/>
    <col min="7689" max="7689" width="2.125" style="104" customWidth="1"/>
    <col min="7690" max="7692" width="7.5" style="104" customWidth="1"/>
    <col min="7693" max="7936" width="9" style="104" customWidth="1"/>
    <col min="7937" max="7937" width="3.375" style="104" customWidth="1"/>
    <col min="7938" max="7938" width="12.625" style="104" customWidth="1"/>
    <col min="7939" max="7944" width="11.625" style="104" customWidth="1"/>
    <col min="7945" max="7945" width="2.125" style="104" customWidth="1"/>
    <col min="7946" max="7948" width="7.5" style="104" customWidth="1"/>
    <col min="7949" max="8192" width="9" style="104" customWidth="1"/>
    <col min="8193" max="8193" width="3.375" style="104" customWidth="1"/>
    <col min="8194" max="8194" width="12.625" style="104" customWidth="1"/>
    <col min="8195" max="8200" width="11.625" style="104" customWidth="1"/>
    <col min="8201" max="8201" width="2.125" style="104" customWidth="1"/>
    <col min="8202" max="8204" width="7.5" style="104" customWidth="1"/>
    <col min="8205" max="8448" width="9" style="104" customWidth="1"/>
    <col min="8449" max="8449" width="3.375" style="104" customWidth="1"/>
    <col min="8450" max="8450" width="12.625" style="104" customWidth="1"/>
    <col min="8451" max="8456" width="11.625" style="104" customWidth="1"/>
    <col min="8457" max="8457" width="2.125" style="104" customWidth="1"/>
    <col min="8458" max="8460" width="7.5" style="104" customWidth="1"/>
    <col min="8461" max="8704" width="9" style="104" customWidth="1"/>
    <col min="8705" max="8705" width="3.375" style="104" customWidth="1"/>
    <col min="8706" max="8706" width="12.625" style="104" customWidth="1"/>
    <col min="8707" max="8712" width="11.625" style="104" customWidth="1"/>
    <col min="8713" max="8713" width="2.125" style="104" customWidth="1"/>
    <col min="8714" max="8716" width="7.5" style="104" customWidth="1"/>
    <col min="8717" max="8960" width="9" style="104" customWidth="1"/>
    <col min="8961" max="8961" width="3.375" style="104" customWidth="1"/>
    <col min="8962" max="8962" width="12.625" style="104" customWidth="1"/>
    <col min="8963" max="8968" width="11.625" style="104" customWidth="1"/>
    <col min="8969" max="8969" width="2.125" style="104" customWidth="1"/>
    <col min="8970" max="8972" width="7.5" style="104" customWidth="1"/>
    <col min="8973" max="9216" width="9" style="104" customWidth="1"/>
    <col min="9217" max="9217" width="3.375" style="104" customWidth="1"/>
    <col min="9218" max="9218" width="12.625" style="104" customWidth="1"/>
    <col min="9219" max="9224" width="11.625" style="104" customWidth="1"/>
    <col min="9225" max="9225" width="2.125" style="104" customWidth="1"/>
    <col min="9226" max="9228" width="7.5" style="104" customWidth="1"/>
    <col min="9229" max="9472" width="9" style="104" customWidth="1"/>
    <col min="9473" max="9473" width="3.375" style="104" customWidth="1"/>
    <col min="9474" max="9474" width="12.625" style="104" customWidth="1"/>
    <col min="9475" max="9480" width="11.625" style="104" customWidth="1"/>
    <col min="9481" max="9481" width="2.125" style="104" customWidth="1"/>
    <col min="9482" max="9484" width="7.5" style="104" customWidth="1"/>
    <col min="9485" max="9728" width="9" style="104" customWidth="1"/>
    <col min="9729" max="9729" width="3.375" style="104" customWidth="1"/>
    <col min="9730" max="9730" width="12.625" style="104" customWidth="1"/>
    <col min="9731" max="9736" width="11.625" style="104" customWidth="1"/>
    <col min="9737" max="9737" width="2.125" style="104" customWidth="1"/>
    <col min="9738" max="9740" width="7.5" style="104" customWidth="1"/>
    <col min="9741" max="9984" width="9" style="104" customWidth="1"/>
    <col min="9985" max="9985" width="3.375" style="104" customWidth="1"/>
    <col min="9986" max="9986" width="12.625" style="104" customWidth="1"/>
    <col min="9987" max="9992" width="11.625" style="104" customWidth="1"/>
    <col min="9993" max="9993" width="2.125" style="104" customWidth="1"/>
    <col min="9994" max="9996" width="7.5" style="104" customWidth="1"/>
    <col min="9997" max="10240" width="9" style="104" customWidth="1"/>
    <col min="10241" max="10241" width="3.375" style="104" customWidth="1"/>
    <col min="10242" max="10242" width="12.625" style="104" customWidth="1"/>
    <col min="10243" max="10248" width="11.625" style="104" customWidth="1"/>
    <col min="10249" max="10249" width="2.125" style="104" customWidth="1"/>
    <col min="10250" max="10252" width="7.5" style="104" customWidth="1"/>
    <col min="10253" max="10496" width="9" style="104" customWidth="1"/>
    <col min="10497" max="10497" width="3.375" style="104" customWidth="1"/>
    <col min="10498" max="10498" width="12.625" style="104" customWidth="1"/>
    <col min="10499" max="10504" width="11.625" style="104" customWidth="1"/>
    <col min="10505" max="10505" width="2.125" style="104" customWidth="1"/>
    <col min="10506" max="10508" width="7.5" style="104" customWidth="1"/>
    <col min="10509" max="10752" width="9" style="104" customWidth="1"/>
    <col min="10753" max="10753" width="3.375" style="104" customWidth="1"/>
    <col min="10754" max="10754" width="12.625" style="104" customWidth="1"/>
    <col min="10755" max="10760" width="11.625" style="104" customWidth="1"/>
    <col min="10761" max="10761" width="2.125" style="104" customWidth="1"/>
    <col min="10762" max="10764" width="7.5" style="104" customWidth="1"/>
    <col min="10765" max="11008" width="9" style="104" customWidth="1"/>
    <col min="11009" max="11009" width="3.375" style="104" customWidth="1"/>
    <col min="11010" max="11010" width="12.625" style="104" customWidth="1"/>
    <col min="11011" max="11016" width="11.625" style="104" customWidth="1"/>
    <col min="11017" max="11017" width="2.125" style="104" customWidth="1"/>
    <col min="11018" max="11020" width="7.5" style="104" customWidth="1"/>
    <col min="11021" max="11264" width="9" style="104" customWidth="1"/>
    <col min="11265" max="11265" width="3.375" style="104" customWidth="1"/>
    <col min="11266" max="11266" width="12.625" style="104" customWidth="1"/>
    <col min="11267" max="11272" width="11.625" style="104" customWidth="1"/>
    <col min="11273" max="11273" width="2.125" style="104" customWidth="1"/>
    <col min="11274" max="11276" width="7.5" style="104" customWidth="1"/>
    <col min="11277" max="11520" width="9" style="104" customWidth="1"/>
    <col min="11521" max="11521" width="3.375" style="104" customWidth="1"/>
    <col min="11522" max="11522" width="12.625" style="104" customWidth="1"/>
    <col min="11523" max="11528" width="11.625" style="104" customWidth="1"/>
    <col min="11529" max="11529" width="2.125" style="104" customWidth="1"/>
    <col min="11530" max="11532" width="7.5" style="104" customWidth="1"/>
    <col min="11533" max="11776" width="9" style="104" customWidth="1"/>
    <col min="11777" max="11777" width="3.375" style="104" customWidth="1"/>
    <col min="11778" max="11778" width="12.625" style="104" customWidth="1"/>
    <col min="11779" max="11784" width="11.625" style="104" customWidth="1"/>
    <col min="11785" max="11785" width="2.125" style="104" customWidth="1"/>
    <col min="11786" max="11788" width="7.5" style="104" customWidth="1"/>
    <col min="11789" max="12032" width="9" style="104" customWidth="1"/>
    <col min="12033" max="12033" width="3.375" style="104" customWidth="1"/>
    <col min="12034" max="12034" width="12.625" style="104" customWidth="1"/>
    <col min="12035" max="12040" width="11.625" style="104" customWidth="1"/>
    <col min="12041" max="12041" width="2.125" style="104" customWidth="1"/>
    <col min="12042" max="12044" width="7.5" style="104" customWidth="1"/>
    <col min="12045" max="12288" width="9" style="104" customWidth="1"/>
    <col min="12289" max="12289" width="3.375" style="104" customWidth="1"/>
    <col min="12290" max="12290" width="12.625" style="104" customWidth="1"/>
    <col min="12291" max="12296" width="11.625" style="104" customWidth="1"/>
    <col min="12297" max="12297" width="2.125" style="104" customWidth="1"/>
    <col min="12298" max="12300" width="7.5" style="104" customWidth="1"/>
    <col min="12301" max="12544" width="9" style="104" customWidth="1"/>
    <col min="12545" max="12545" width="3.375" style="104" customWidth="1"/>
    <col min="12546" max="12546" width="12.625" style="104" customWidth="1"/>
    <col min="12547" max="12552" width="11.625" style="104" customWidth="1"/>
    <col min="12553" max="12553" width="2.125" style="104" customWidth="1"/>
    <col min="12554" max="12556" width="7.5" style="104" customWidth="1"/>
    <col min="12557" max="12800" width="9" style="104" customWidth="1"/>
    <col min="12801" max="12801" width="3.375" style="104" customWidth="1"/>
    <col min="12802" max="12802" width="12.625" style="104" customWidth="1"/>
    <col min="12803" max="12808" width="11.625" style="104" customWidth="1"/>
    <col min="12809" max="12809" width="2.125" style="104" customWidth="1"/>
    <col min="12810" max="12812" width="7.5" style="104" customWidth="1"/>
    <col min="12813" max="13056" width="9" style="104" customWidth="1"/>
    <col min="13057" max="13057" width="3.375" style="104" customWidth="1"/>
    <col min="13058" max="13058" width="12.625" style="104" customWidth="1"/>
    <col min="13059" max="13064" width="11.625" style="104" customWidth="1"/>
    <col min="13065" max="13065" width="2.125" style="104" customWidth="1"/>
    <col min="13066" max="13068" width="7.5" style="104" customWidth="1"/>
    <col min="13069" max="13312" width="9" style="104" customWidth="1"/>
    <col min="13313" max="13313" width="3.375" style="104" customWidth="1"/>
    <col min="13314" max="13314" width="12.625" style="104" customWidth="1"/>
    <col min="13315" max="13320" width="11.625" style="104" customWidth="1"/>
    <col min="13321" max="13321" width="2.125" style="104" customWidth="1"/>
    <col min="13322" max="13324" width="7.5" style="104" customWidth="1"/>
    <col min="13325" max="13568" width="9" style="104" customWidth="1"/>
    <col min="13569" max="13569" width="3.375" style="104" customWidth="1"/>
    <col min="13570" max="13570" width="12.625" style="104" customWidth="1"/>
    <col min="13571" max="13576" width="11.625" style="104" customWidth="1"/>
    <col min="13577" max="13577" width="2.125" style="104" customWidth="1"/>
    <col min="13578" max="13580" width="7.5" style="104" customWidth="1"/>
    <col min="13581" max="13824" width="9" style="104" customWidth="1"/>
    <col min="13825" max="13825" width="3.375" style="104" customWidth="1"/>
    <col min="13826" max="13826" width="12.625" style="104" customWidth="1"/>
    <col min="13827" max="13832" width="11.625" style="104" customWidth="1"/>
    <col min="13833" max="13833" width="2.125" style="104" customWidth="1"/>
    <col min="13834" max="13836" width="7.5" style="104" customWidth="1"/>
    <col min="13837" max="14080" width="9" style="104" customWidth="1"/>
    <col min="14081" max="14081" width="3.375" style="104" customWidth="1"/>
    <col min="14082" max="14082" width="12.625" style="104" customWidth="1"/>
    <col min="14083" max="14088" width="11.625" style="104" customWidth="1"/>
    <col min="14089" max="14089" width="2.125" style="104" customWidth="1"/>
    <col min="14090" max="14092" width="7.5" style="104" customWidth="1"/>
    <col min="14093" max="14336" width="9" style="104" customWidth="1"/>
    <col min="14337" max="14337" width="3.375" style="104" customWidth="1"/>
    <col min="14338" max="14338" width="12.625" style="104" customWidth="1"/>
    <col min="14339" max="14344" width="11.625" style="104" customWidth="1"/>
    <col min="14345" max="14345" width="2.125" style="104" customWidth="1"/>
    <col min="14346" max="14348" width="7.5" style="104" customWidth="1"/>
    <col min="14349" max="14592" width="9" style="104" customWidth="1"/>
    <col min="14593" max="14593" width="3.375" style="104" customWidth="1"/>
    <col min="14594" max="14594" width="12.625" style="104" customWidth="1"/>
    <col min="14595" max="14600" width="11.625" style="104" customWidth="1"/>
    <col min="14601" max="14601" width="2.125" style="104" customWidth="1"/>
    <col min="14602" max="14604" width="7.5" style="104" customWidth="1"/>
    <col min="14605" max="14848" width="9" style="104" customWidth="1"/>
    <col min="14849" max="14849" width="3.375" style="104" customWidth="1"/>
    <col min="14850" max="14850" width="12.625" style="104" customWidth="1"/>
    <col min="14851" max="14856" width="11.625" style="104" customWidth="1"/>
    <col min="14857" max="14857" width="2.125" style="104" customWidth="1"/>
    <col min="14858" max="14860" width="7.5" style="104" customWidth="1"/>
    <col min="14861" max="15104" width="9" style="104" customWidth="1"/>
    <col min="15105" max="15105" width="3.375" style="104" customWidth="1"/>
    <col min="15106" max="15106" width="12.625" style="104" customWidth="1"/>
    <col min="15107" max="15112" width="11.625" style="104" customWidth="1"/>
    <col min="15113" max="15113" width="2.125" style="104" customWidth="1"/>
    <col min="15114" max="15116" width="7.5" style="104" customWidth="1"/>
    <col min="15117" max="15360" width="9" style="104" customWidth="1"/>
    <col min="15361" max="15361" width="3.375" style="104" customWidth="1"/>
    <col min="15362" max="15362" width="12.625" style="104" customWidth="1"/>
    <col min="15363" max="15368" width="11.625" style="104" customWidth="1"/>
    <col min="15369" max="15369" width="2.125" style="104" customWidth="1"/>
    <col min="15370" max="15372" width="7.5" style="104" customWidth="1"/>
    <col min="15373" max="15616" width="9" style="104" customWidth="1"/>
    <col min="15617" max="15617" width="3.375" style="104" customWidth="1"/>
    <col min="15618" max="15618" width="12.625" style="104" customWidth="1"/>
    <col min="15619" max="15624" width="11.625" style="104" customWidth="1"/>
    <col min="15625" max="15625" width="2.125" style="104" customWidth="1"/>
    <col min="15626" max="15628" width="7.5" style="104" customWidth="1"/>
    <col min="15629" max="15872" width="9" style="104" customWidth="1"/>
    <col min="15873" max="15873" width="3.375" style="104" customWidth="1"/>
    <col min="15874" max="15874" width="12.625" style="104" customWidth="1"/>
    <col min="15875" max="15880" width="11.625" style="104" customWidth="1"/>
    <col min="15881" max="15881" width="2.125" style="104" customWidth="1"/>
    <col min="15882" max="15884" width="7.5" style="104" customWidth="1"/>
    <col min="15885" max="16128" width="9" style="104" customWidth="1"/>
    <col min="16129" max="16129" width="3.375" style="104" customWidth="1"/>
    <col min="16130" max="16130" width="12.625" style="104" customWidth="1"/>
    <col min="16131" max="16136" width="11.625" style="104" customWidth="1"/>
    <col min="16137" max="16137" width="2.125" style="104" customWidth="1"/>
    <col min="16138" max="16140" width="7.5" style="104" customWidth="1"/>
    <col min="16141" max="16384" width="9" style="104" customWidth="1"/>
  </cols>
  <sheetData>
    <row r="1" spans="1:8" ht="24.95" customHeight="1">
      <c r="A1" s="106" t="s">
        <v>275</v>
      </c>
      <c r="B1" s="108"/>
      <c r="C1" s="108"/>
    </row>
    <row r="2" spans="1:8" s="105" customFormat="1" ht="13.2">
      <c r="A2" s="107"/>
      <c r="B2" s="19"/>
      <c r="C2" s="19"/>
    </row>
    <row r="3" spans="1:8" s="19" customFormat="1" ht="13.2">
      <c r="H3" s="28" t="s">
        <v>262</v>
      </c>
    </row>
    <row r="4" spans="1:8" s="19" customFormat="1" ht="50.1" customHeight="1">
      <c r="B4" s="109" t="s">
        <v>204</v>
      </c>
      <c r="C4" s="23" t="s">
        <v>252</v>
      </c>
      <c r="D4" s="110" t="s">
        <v>274</v>
      </c>
      <c r="E4" s="110" t="s">
        <v>273</v>
      </c>
      <c r="F4" s="23" t="s">
        <v>242</v>
      </c>
      <c r="G4" s="23" t="s">
        <v>203</v>
      </c>
      <c r="H4" s="23" t="s">
        <v>271</v>
      </c>
    </row>
    <row r="5" spans="1:8" s="19" customFormat="1" ht="30" customHeight="1">
      <c r="B5" s="23" t="s">
        <v>103</v>
      </c>
      <c r="C5" s="25">
        <v>168</v>
      </c>
      <c r="D5" s="25">
        <v>241</v>
      </c>
      <c r="E5" s="25">
        <v>33</v>
      </c>
      <c r="F5" s="25">
        <v>1725</v>
      </c>
      <c r="G5" s="25">
        <v>1108</v>
      </c>
      <c r="H5" s="25">
        <v>3275</v>
      </c>
    </row>
    <row r="6" spans="1:8" s="19" customFormat="1" ht="30" customHeight="1">
      <c r="B6" s="23" t="s">
        <v>2</v>
      </c>
      <c r="C6" s="25">
        <v>162</v>
      </c>
      <c r="D6" s="25">
        <v>252</v>
      </c>
      <c r="E6" s="25">
        <v>30</v>
      </c>
      <c r="F6" s="25">
        <v>1746</v>
      </c>
      <c r="G6" s="25">
        <v>1138</v>
      </c>
      <c r="H6" s="25">
        <v>3328</v>
      </c>
    </row>
    <row r="7" spans="1:8" s="19" customFormat="1" ht="30" customHeight="1">
      <c r="B7" s="23" t="s">
        <v>109</v>
      </c>
      <c r="C7" s="25">
        <v>160</v>
      </c>
      <c r="D7" s="25">
        <v>264</v>
      </c>
      <c r="E7" s="25">
        <v>34</v>
      </c>
      <c r="F7" s="25">
        <v>1739</v>
      </c>
      <c r="G7" s="25">
        <v>1173</v>
      </c>
      <c r="H7" s="25">
        <v>3370</v>
      </c>
    </row>
    <row r="8" spans="1:8" s="19" customFormat="1" ht="30" customHeight="1">
      <c r="B8" s="23" t="s">
        <v>112</v>
      </c>
      <c r="C8" s="25">
        <v>161</v>
      </c>
      <c r="D8" s="25">
        <v>276</v>
      </c>
      <c r="E8" s="25">
        <v>28</v>
      </c>
      <c r="F8" s="25">
        <v>1747</v>
      </c>
      <c r="G8" s="25">
        <v>1180</v>
      </c>
      <c r="H8" s="25">
        <v>3392</v>
      </c>
    </row>
    <row r="9" spans="1:8" s="19" customFormat="1" ht="30" customHeight="1">
      <c r="B9" s="23" t="s">
        <v>114</v>
      </c>
      <c r="C9" s="25">
        <v>158</v>
      </c>
      <c r="D9" s="25">
        <v>261</v>
      </c>
      <c r="E9" s="25">
        <v>31</v>
      </c>
      <c r="F9" s="25">
        <v>1716</v>
      </c>
      <c r="G9" s="25">
        <v>1201</v>
      </c>
      <c r="H9" s="25">
        <v>3367</v>
      </c>
    </row>
    <row r="10" spans="1:8" s="19" customFormat="1" ht="30" customHeight="1">
      <c r="B10" s="23" t="s">
        <v>142</v>
      </c>
      <c r="C10" s="25">
        <v>163</v>
      </c>
      <c r="D10" s="25">
        <v>263</v>
      </c>
      <c r="E10" s="25">
        <v>35</v>
      </c>
      <c r="F10" s="25">
        <v>1695</v>
      </c>
      <c r="G10" s="25">
        <v>1213</v>
      </c>
      <c r="H10" s="25">
        <v>3369</v>
      </c>
    </row>
    <row r="11" spans="1:8" s="19" customFormat="1" ht="30" customHeight="1">
      <c r="B11" s="23" t="s">
        <v>270</v>
      </c>
      <c r="C11" s="25">
        <v>168</v>
      </c>
      <c r="D11" s="25">
        <v>266</v>
      </c>
      <c r="E11" s="25">
        <v>31</v>
      </c>
      <c r="F11" s="25">
        <v>1689</v>
      </c>
      <c r="G11" s="25">
        <v>1208</v>
      </c>
      <c r="H11" s="25">
        <v>3362</v>
      </c>
    </row>
    <row r="12" spans="1:8" s="19" customFormat="1" ht="30" customHeight="1">
      <c r="B12" s="23" t="s">
        <v>329</v>
      </c>
      <c r="C12" s="25">
        <v>173</v>
      </c>
      <c r="D12" s="25">
        <v>267</v>
      </c>
      <c r="E12" s="25">
        <v>28</v>
      </c>
      <c r="F12" s="25">
        <v>1668</v>
      </c>
      <c r="G12" s="25">
        <v>1219</v>
      </c>
      <c r="H12" s="25">
        <v>3355</v>
      </c>
    </row>
    <row r="13" spans="1:8" s="19" customFormat="1" ht="30" customHeight="1">
      <c r="B13" s="23" t="s">
        <v>57</v>
      </c>
      <c r="C13" s="25">
        <v>170</v>
      </c>
      <c r="D13" s="25">
        <v>272</v>
      </c>
      <c r="E13" s="25">
        <v>31</v>
      </c>
      <c r="F13" s="25">
        <v>1648</v>
      </c>
      <c r="G13" s="25">
        <v>1260</v>
      </c>
      <c r="H13" s="25">
        <v>3381</v>
      </c>
    </row>
    <row r="14" spans="1:8" s="19" customFormat="1" ht="30" customHeight="1">
      <c r="B14" s="23" t="s">
        <v>337</v>
      </c>
      <c r="C14" s="25">
        <v>166</v>
      </c>
      <c r="D14" s="25">
        <v>265</v>
      </c>
      <c r="E14" s="25">
        <v>31</v>
      </c>
      <c r="F14" s="25">
        <v>1622</v>
      </c>
      <c r="G14" s="25">
        <v>1247</v>
      </c>
      <c r="H14" s="25">
        <f>SUM(C14:G14)</f>
        <v>3331</v>
      </c>
    </row>
    <row r="15" spans="1:8" s="19" customFormat="1" ht="30" customHeight="1">
      <c r="B15" s="23" t="s">
        <v>321</v>
      </c>
      <c r="C15" s="25">
        <v>168</v>
      </c>
      <c r="D15" s="25">
        <v>271</v>
      </c>
      <c r="E15" s="25">
        <v>33</v>
      </c>
      <c r="F15" s="25">
        <v>1614</v>
      </c>
      <c r="G15" s="25">
        <v>1244</v>
      </c>
      <c r="H15" s="25">
        <f>SUM(C15:G15)</f>
        <v>3330</v>
      </c>
    </row>
    <row r="16" spans="1:8" s="19" customFormat="1" ht="30" customHeight="1">
      <c r="B16" s="23" t="s">
        <v>349</v>
      </c>
      <c r="C16" s="25">
        <v>168</v>
      </c>
      <c r="D16" s="25">
        <v>281</v>
      </c>
      <c r="E16" s="25">
        <v>33</v>
      </c>
      <c r="F16" s="25">
        <v>1535</v>
      </c>
      <c r="G16" s="25">
        <v>1259</v>
      </c>
      <c r="H16" s="25">
        <f>SUM(C16:G16)</f>
        <v>3276</v>
      </c>
    </row>
    <row r="17" s="105" customFormat="1" ht="13.2"/>
    <row r="18" s="105" customFormat="1" ht="13.2"/>
  </sheetData>
  <customSheetViews>
    <customSheetView guid="{A5EB8AB4-CC80-C84C-8B39-14C6B33257B7}" view="pageBreakPreview">
      <selection activeCell="B3" sqref="B3"/>
      <pageMargins left="0.75" right="0.75" top="1" bottom="1" header="0.51200000000000001" footer="0.51200000000000001"/>
      <pageSetup paperSize="9" scale="95" r:id="rId1"/>
      <headerFooter alignWithMargins="0"/>
    </customSheetView>
    <customSheetView guid="{E537E2BF-54E7-AF4D-9A48-B68363196703}" view="pageBreakPreview">
      <selection activeCell="B3" sqref="B3"/>
      <pageMargins left="0.75" right="0.75" top="1" bottom="1" header="0.51200000000000001" footer="0.51200000000000001"/>
      <pageSetup paperSize="9" scale="95" r:id="rId2"/>
      <headerFooter alignWithMargins="0"/>
    </customSheetView>
    <customSheetView guid="{5176ADCB-C40E-8740-8D62-B82BE93AE2C6}" view="pageBreakPreview">
      <selection activeCell="B3" sqref="B3"/>
      <pageMargins left="0.75" right="0.75" top="1" bottom="1" header="0.51200000000000001" footer="0.51200000000000001"/>
      <pageSetup paperSize="9" scale="95" r:id="rId3"/>
      <headerFooter alignWithMargins="0"/>
    </customSheetView>
    <customSheetView guid="{A158B920-AC25-424B-9959-14AC4A1CF9B5}" view="pageBreakPreview">
      <selection activeCell="B3" sqref="B3"/>
      <pageMargins left="0.75" right="0.75" top="1" bottom="1" header="0.51200000000000001" footer="0.51200000000000001"/>
      <pageSetup paperSize="9" scale="95" r:id="rId4"/>
      <headerFooter alignWithMargins="0"/>
    </customSheetView>
    <customSheetView guid="{4BE84941-5C45-A84E-88CE-6305226712FF}" view="pageBreakPreview">
      <selection activeCell="B3" sqref="B3"/>
      <pageMargins left="0.75" right="0.75" top="1" bottom="1" header="0.51200000000000001" footer="0.51200000000000001"/>
      <pageSetup paperSize="9" scale="95" r:id="rId5"/>
      <headerFooter alignWithMargins="0"/>
    </customSheetView>
    <customSheetView guid="{4996860D-290A-3A41-87F4-08FFB3697A1E}" showPageBreaks="1" view="pageBreakPreview">
      <selection activeCell="B3" sqref="B3"/>
      <pageMargins left="0.75" right="0.75" top="1" bottom="1" header="0.51200000000000001" footer="0.51200000000000001"/>
      <pageSetup paperSize="9" scale="95" r:id="rId6"/>
      <headerFooter alignWithMargins="0"/>
    </customSheetView>
    <customSheetView guid="{195A10FC-8BA6-8348-BB06-0EE2D4EBE68F}" view="pageBreakPreview">
      <selection activeCell="B3" sqref="B3"/>
      <pageMargins left="0.75" right="0.75" top="1" bottom="1" header="0.51200000000000001" footer="0.51200000000000001"/>
      <pageSetup paperSize="9" scale="95" r:id="rId7"/>
      <headerFooter alignWithMargins="0"/>
    </customSheetView>
    <customSheetView guid="{33BBD285-785B-C24D-B50A-4C98AC895287}" showPageBreaks="1" view="pageBreakPreview">
      <selection activeCell="B3" sqref="B3"/>
      <pageMargins left="0.75" right="0.75" top="1" bottom="1" header="0.51200000000000001" footer="0.51200000000000001"/>
      <pageSetup paperSize="9" scale="95" r:id="rId8"/>
      <headerFooter alignWithMargins="0"/>
    </customSheetView>
    <customSheetView guid="{692EB781-55BD-954F-BFCF-8FB37DE8AEFA}" view="pageBreakPreview" topLeftCell="A8">
      <selection activeCell="N7" sqref="N7"/>
      <pageMargins left="0.75" right="0.75" top="1" bottom="1" header="0.51200000000000001" footer="0.51200000000000001"/>
      <pageSetup paperSize="9" scale="95" r:id="rId9"/>
      <headerFooter alignWithMargins="0"/>
    </customSheetView>
    <customSheetView guid="{B757FC03-6083-3442-BB1D-780F7D0FC782}" view="pageBreakPreview" topLeftCell="A8">
      <selection activeCell="N7" sqref="N7"/>
      <pageMargins left="0.75" right="0.75" top="1" bottom="1" header="0.51200000000000001" footer="0.51200000000000001"/>
      <pageSetup paperSize="9" scale="95" r:id="rId10"/>
      <headerFooter alignWithMargins="0"/>
    </customSheetView>
    <customSheetView guid="{FE2DFBF2-B424-5B4D-9BA1-C706581D34E7}" view="pageBreakPreview">
      <selection activeCell="B3" sqref="B3"/>
      <pageMargins left="0.75" right="0.75" top="1" bottom="1" header="0.51200000000000001" footer="0.51200000000000001"/>
      <pageSetup paperSize="9" scale="95" r:id="rId11"/>
      <headerFooter alignWithMargins="0"/>
    </customSheetView>
    <customSheetView guid="{B13CC535-C729-354C-9E06-85A6743B2336}" view="pageBreakPreview">
      <selection activeCell="G17" sqref="G17"/>
      <pageMargins left="0.75" right="0.75" top="1" bottom="1" header="0.51200000000000001" footer="0.51200000000000001"/>
      <pageSetup paperSize="9" scale="95" r:id="rId12"/>
      <headerFooter alignWithMargins="0"/>
    </customSheetView>
    <customSheetView guid="{CABF87AC-595D-E643-8BF0-9EB9AA0D768A}" showPageBreaks="1" view="pageBreakPreview">
      <selection activeCell="N7" sqref="N7"/>
      <pageMargins left="0.75" right="0.75" top="1" bottom="1" header="0.51200000000000001" footer="0.51200000000000001"/>
      <pageSetup paperSize="9" scale="95" r:id="rId13"/>
      <headerFooter alignWithMargins="0"/>
    </customSheetView>
    <customSheetView guid="{243EC010-C615-5A40-A970-628BEF2BE6DA}" view="pageBreakPreview">
      <selection activeCell="N7" sqref="N7"/>
      <pageMargins left="0.75" right="0.75" top="1" bottom="1" header="0.51200000000000001" footer="0.51200000000000001"/>
      <pageSetup paperSize="9" scale="95" r:id="rId14"/>
      <headerFooter alignWithMargins="0"/>
    </customSheetView>
    <customSheetView guid="{CAB07F43-7E89-7745-9891-2E17B06210E6}" view="pageBreakPreview">
      <selection activeCell="N7" sqref="N7"/>
      <pageMargins left="0.75" right="0.75" top="1" bottom="1" header="0.51200000000000001" footer="0.51200000000000001"/>
      <pageSetup paperSize="9" scale="95" r:id="rId15"/>
      <headerFooter alignWithMargins="0"/>
    </customSheetView>
    <customSheetView guid="{97B3E7CA-F0B3-3143-B2E4-7F6A2ED5C48C}" view="pageBreakPreview">
      <selection activeCell="N7" sqref="N7"/>
      <pageMargins left="0.75" right="0.75" top="1" bottom="1" header="0.51200000000000001" footer="0.51200000000000001"/>
      <pageSetup paperSize="9" scale="95" r:id="rId16"/>
      <headerFooter alignWithMargins="0"/>
    </customSheetView>
    <customSheetView guid="{DE9E460F-C89E-5645-AA7E-CE9C4C2CFC12}" showPageBreaks="1" view="pageBreakPreview">
      <selection activeCell="N7" sqref="N7"/>
      <pageMargins left="0.75" right="0.75" top="1" bottom="1" header="0.51200000000000001" footer="0.51200000000000001"/>
      <pageSetup paperSize="9" scale="95" r:id="rId17"/>
      <headerFooter alignWithMargins="0"/>
    </customSheetView>
    <customSheetView guid="{C77EF332-7D80-1044-85D5-819F18ECD7B4}" view="pageBreakPreview">
      <selection activeCell="N7" sqref="N7"/>
      <pageMargins left="0.75" right="0.75" top="1" bottom="1" header="0.51200000000000001" footer="0.51200000000000001"/>
      <pageSetup paperSize="9" scale="95" r:id="rId18"/>
      <headerFooter alignWithMargins="0"/>
    </customSheetView>
    <customSheetView guid="{6CECD241-1D6C-7646-92A8-757A358CF712}" showPageBreaks="1" view="pageBreakPreview">
      <selection activeCell="N7" sqref="N7"/>
      <pageMargins left="0.75" right="0.75" top="1" bottom="1" header="0.51200000000000001" footer="0.51200000000000001"/>
      <pageSetup paperSize="9" scale="95" r:id="rId19"/>
      <headerFooter alignWithMargins="0"/>
    </customSheetView>
    <customSheetView guid="{2F70F053-3AC9-1B4A-91C9-6FBA078D9D33}" view="pageBreakPreview">
      <selection activeCell="N7" sqref="N7"/>
      <pageMargins left="0.75" right="0.75" top="1" bottom="1" header="0.51200000000000001" footer="0.51200000000000001"/>
      <pageSetup paperSize="9" scale="95" r:id="rId20"/>
      <headerFooter alignWithMargins="0"/>
    </customSheetView>
    <customSheetView guid="{C4ABE724-0C48-564B-B46B-A8D4415A7CA3}" showPageBreaks="1" view="pageBreakPreview" topLeftCell="A8">
      <selection activeCell="N7" sqref="N7"/>
      <pageMargins left="0.75" right="0.75" top="1" bottom="1" header="0.51200000000000001" footer="0.51200000000000001"/>
      <pageSetup paperSize="9" scale="95" r:id="rId21"/>
      <headerFooter alignWithMargins="0"/>
    </customSheetView>
    <customSheetView guid="{921C762F-6DA3-EC47-BFAE-A316B3663034}" view="pageBreakPreview" topLeftCell="A8">
      <selection activeCell="N7" sqref="N7"/>
      <pageMargins left="0.75" right="0.75" top="1" bottom="1" header="0.51200000000000001" footer="0.51200000000000001"/>
      <pageSetup paperSize="9" scale="95" r:id="rId22"/>
      <headerFooter alignWithMargins="0"/>
    </customSheetView>
    <customSheetView guid="{13BDB573-1580-9347-9292-9BDFB1BEC180}" showPageBreaks="1" view="pageBreakPreview">
      <selection activeCell="N7" sqref="N7"/>
      <pageMargins left="0.75" right="0.75" top="1" bottom="1" header="0.51200000000000001" footer="0.51200000000000001"/>
      <pageSetup paperSize="9" scale="95" r:id="rId23"/>
      <headerFooter alignWithMargins="0"/>
    </customSheetView>
    <customSheetView guid="{9D5A8730-9745-6543-AF40-A975993FFB3C}" showPageBreaks="1" view="pageBreakPreview" topLeftCell="A8">
      <selection activeCell="G16" sqref="G16"/>
      <pageMargins left="0.75" right="0.75" top="1" bottom="1" header="0.51200000000000001" footer="0.51200000000000001"/>
      <pageSetup paperSize="9" scale="95" r:id="rId24"/>
      <headerFooter alignWithMargins="0"/>
    </customSheetView>
    <customSheetView guid="{09F96152-7CAD-C243-A97A-98F3B0FC4A33}" view="pageBreakPreview" topLeftCell="A8">
      <selection activeCell="B17" sqref="B17"/>
      <pageMargins left="0.75" right="0.75" top="1" bottom="1" header="0.51200000000000001" footer="0.51200000000000001"/>
      <pageSetup paperSize="9" scale="95" r:id="rId25"/>
      <headerFooter alignWithMargins="0"/>
    </customSheetView>
    <customSheetView guid="{096AC98C-6736-1040-B9D6-CB39671AF91F}" view="pageBreakPreview" topLeftCell="A8">
      <selection activeCell="B17" sqref="B17"/>
      <pageMargins left="0.75" right="0.75" top="1" bottom="1" header="0.51200000000000001" footer="0.51200000000000001"/>
      <pageSetup paperSize="9" scale="95" r:id="rId26"/>
      <headerFooter alignWithMargins="0"/>
    </customSheetView>
    <customSheetView guid="{D0407C2C-ED8D-724D-8034-98AE8F8B3295}" view="pageBreakPreview" topLeftCell="A8">
      <selection activeCell="B17" sqref="B17"/>
      <pageMargins left="0.75" right="0.75" top="1" bottom="1" header="0.51200000000000001" footer="0.51200000000000001"/>
      <pageSetup paperSize="9" scale="95" r:id="rId27"/>
      <headerFooter alignWithMargins="0"/>
    </customSheetView>
    <customSheetView guid="{E17413F9-D262-044C-8BA4-F44960AB96D1}" view="pageBreakPreview" topLeftCell="A8">
      <selection activeCell="B17" sqref="B17"/>
      <pageMargins left="0.75" right="0.75" top="1" bottom="1" header="0.51200000000000001" footer="0.51200000000000001"/>
      <pageSetup paperSize="9" scale="95" r:id="rId28"/>
      <headerFooter alignWithMargins="0"/>
    </customSheetView>
    <customSheetView guid="{EDE1CF83-3546-8346-99C8-7E8DEBB3247D}" view="pageBreakPreview" topLeftCell="A8">
      <selection activeCell="B17" sqref="B17"/>
      <pageMargins left="0.75" right="0.75" top="1" bottom="1" header="0.51200000000000001" footer="0.51200000000000001"/>
      <pageSetup paperSize="9" scale="95" r:id="rId29"/>
      <headerFooter alignWithMargins="0"/>
    </customSheetView>
    <customSheetView guid="{2D1C0343-8602-B54F-A57E-F5A867ED58F2}" view="pageBreakPreview" topLeftCell="A8">
      <selection activeCell="B17" sqref="B17"/>
      <pageMargins left="0.75" right="0.75" top="1" bottom="1" header="0.51200000000000001" footer="0.51200000000000001"/>
      <pageSetup paperSize="9" scale="95" r:id="rId30"/>
      <headerFooter alignWithMargins="0"/>
    </customSheetView>
    <customSheetView guid="{938FE337-1D9D-3F4A-804B-BDD95C828A75}" view="pageBreakPreview" topLeftCell="A8">
      <selection activeCell="B17" sqref="B17"/>
      <pageMargins left="0.75" right="0.75" top="1" bottom="1" header="0.51200000000000001" footer="0.51200000000000001"/>
      <pageSetup paperSize="9" scale="95" r:id="rId31"/>
      <headerFooter alignWithMargins="0"/>
    </customSheetView>
    <customSheetView guid="{95DD38D3-5F4A-574D-B2AE-3A0C3CFA9103}" view="pageBreakPreview" topLeftCell="A8">
      <selection activeCell="H33" sqref="H33"/>
      <pageMargins left="0.75" right="0.75" top="1" bottom="1" header="0.51200000000000001" footer="0.51200000000000001"/>
      <pageSetup paperSize="9" scale="95" r:id="rId32"/>
      <headerFooter alignWithMargins="0"/>
    </customSheetView>
    <customSheetView guid="{12498608-D96F-BA43-B910-A260490D91ED}" view="pageBreakPreview" topLeftCell="A8">
      <selection activeCell="H33" sqref="H33"/>
      <pageMargins left="0.75" right="0.75" top="1" bottom="1" header="0.51200000000000001" footer="0.51200000000000001"/>
      <pageSetup paperSize="9" scale="95" r:id="rId33"/>
      <headerFooter alignWithMargins="0"/>
    </customSheetView>
    <customSheetView guid="{288221DA-E461-3640-BCB6-AA8217898395}" view="pageBreakPreview" topLeftCell="A8">
      <selection activeCell="H33" sqref="H33"/>
      <pageMargins left="0.75" right="0.75" top="1" bottom="1" header="0.51200000000000001" footer="0.51200000000000001"/>
      <pageSetup paperSize="9" scale="95" r:id="rId34"/>
      <headerFooter alignWithMargins="0"/>
    </customSheetView>
    <customSheetView guid="{D1685ABB-718A-CF4F-A312-08E85A5F4269}" view="pageBreakPreview" topLeftCell="A8">
      <selection activeCell="H33" sqref="H33"/>
      <pageMargins left="0.75" right="0.75" top="1" bottom="1" header="0.51200000000000001" footer="0.51200000000000001"/>
      <pageSetup paperSize="9" scale="95" r:id="rId35"/>
      <headerFooter alignWithMargins="0"/>
    </customSheetView>
    <customSheetView guid="{257021EA-B7EA-3A40-A822-8BB94734030F}" view="pageBreakPreview" topLeftCell="A8">
      <selection activeCell="H33" sqref="H33"/>
      <pageMargins left="0.75" right="0.75" top="1" bottom="1" header="0.51200000000000001" footer="0.51200000000000001"/>
      <pageSetup paperSize="9" scale="95" r:id="rId36"/>
      <headerFooter alignWithMargins="0"/>
    </customSheetView>
    <customSheetView guid="{F37DCB76-F5F4-0E4C-A170-F0CC306C23B7}" view="pageBreakPreview" topLeftCell="A8">
      <selection activeCell="H33" sqref="H33"/>
      <pageMargins left="0.75" right="0.75" top="1" bottom="1" header="0.51200000000000001" footer="0.51200000000000001"/>
      <pageSetup paperSize="9" scale="95" r:id="rId37"/>
      <headerFooter alignWithMargins="0"/>
    </customSheetView>
    <customSheetView guid="{FE39DD97-388C-6C4F-B164-A0DF07EE2E06}" view="pageBreakPreview" topLeftCell="A8">
      <selection activeCell="H33" sqref="H33"/>
      <pageMargins left="0.75" right="0.75" top="1" bottom="1" header="0.51200000000000001" footer="0.51200000000000001"/>
      <pageSetup paperSize="9" scale="95" r:id="rId38"/>
      <headerFooter alignWithMargins="0"/>
    </customSheetView>
    <customSheetView guid="{81A4239D-FC03-824F-9FC1-1718C6BC9AEE}" view="pageBreakPreview" topLeftCell="A8">
      <selection activeCell="H33" sqref="H33"/>
      <pageMargins left="0.75" right="0.75" top="1" bottom="1" header="0.51200000000000001" footer="0.51200000000000001"/>
      <pageSetup paperSize="9" scale="95" r:id="rId39"/>
      <headerFooter alignWithMargins="0"/>
    </customSheetView>
  </customSheetViews>
  <phoneticPr fontId="29"/>
  <pageMargins left="0.75" right="0.75" top="1" bottom="1" header="0.51200000000000001" footer="0.51200000000000001"/>
  <pageSetup paperSize="9" scale="95" fitToWidth="1" fitToHeight="1" usePrinterDefaults="1" r:id="rId40"/>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dimension ref="A1:Q22"/>
  <sheetViews>
    <sheetView view="pageBreakPreview" topLeftCell="B7" zoomScale="85" zoomScaleSheetLayoutView="85" workbookViewId="0">
      <selection activeCell="B20" sqref="B20"/>
    </sheetView>
  </sheetViews>
  <sheetFormatPr defaultRowHeight="16.2"/>
  <cols>
    <col min="1" max="1" width="3.125" style="3" customWidth="1"/>
    <col min="2" max="2" width="15.625" style="3" customWidth="1"/>
    <col min="3" max="3" width="8.625" style="3" customWidth="1"/>
    <col min="4" max="4" width="10.625" style="3" customWidth="1"/>
    <col min="5" max="5" width="8.625" style="3" customWidth="1"/>
    <col min="6" max="6" width="10.625" style="3" customWidth="1"/>
    <col min="7" max="7" width="8.625" style="3" customWidth="1"/>
    <col min="8" max="8" width="10.625" style="3" customWidth="1"/>
    <col min="9" max="9" width="8.625" style="3" customWidth="1"/>
    <col min="10" max="10" width="10.625" style="3" customWidth="1"/>
    <col min="11" max="11" width="8.625" style="3" customWidth="1"/>
    <col min="12" max="12" width="10.625" style="3" customWidth="1"/>
    <col min="13" max="13" width="8.625" style="3" customWidth="1"/>
    <col min="14" max="14" width="10.625" style="3" customWidth="1"/>
    <col min="15" max="15" width="8.625" style="3" customWidth="1"/>
    <col min="16" max="17" width="10.625" style="3" customWidth="1"/>
    <col min="18" max="18" width="2.125" style="3" customWidth="1"/>
    <col min="19" max="23" width="7.125" style="3" customWidth="1"/>
    <col min="24" max="256" width="9" style="3" customWidth="1"/>
    <col min="257" max="257" width="3.125" style="3" customWidth="1"/>
    <col min="258" max="258" width="12.5" style="3" customWidth="1"/>
    <col min="259" max="259" width="8.625" style="3" customWidth="1"/>
    <col min="260" max="260" width="10.625" style="3" customWidth="1"/>
    <col min="261" max="261" width="8.625" style="3" customWidth="1"/>
    <col min="262" max="262" width="10.625" style="3" customWidth="1"/>
    <col min="263" max="263" width="8.625" style="3" customWidth="1"/>
    <col min="264" max="264" width="10.625" style="3" customWidth="1"/>
    <col min="265" max="265" width="8.625" style="3" customWidth="1"/>
    <col min="266" max="266" width="10.625" style="3" customWidth="1"/>
    <col min="267" max="267" width="8.625" style="3" customWidth="1"/>
    <col min="268" max="268" width="10.625" style="3" customWidth="1"/>
    <col min="269" max="269" width="8.625" style="3" customWidth="1"/>
    <col min="270" max="270" width="10.625" style="3" customWidth="1"/>
    <col min="271" max="271" width="8.625" style="3" customWidth="1"/>
    <col min="272" max="273" width="10.625" style="3" customWidth="1"/>
    <col min="274" max="274" width="2.125" style="3" customWidth="1"/>
    <col min="275" max="279" width="7.125" style="3" customWidth="1"/>
    <col min="280" max="512" width="9" style="3" customWidth="1"/>
    <col min="513" max="513" width="3.125" style="3" customWidth="1"/>
    <col min="514" max="514" width="12.5" style="3" customWidth="1"/>
    <col min="515" max="515" width="8.625" style="3" customWidth="1"/>
    <col min="516" max="516" width="10.625" style="3" customWidth="1"/>
    <col min="517" max="517" width="8.625" style="3" customWidth="1"/>
    <col min="518" max="518" width="10.625" style="3" customWidth="1"/>
    <col min="519" max="519" width="8.625" style="3" customWidth="1"/>
    <col min="520" max="520" width="10.625" style="3" customWidth="1"/>
    <col min="521" max="521" width="8.625" style="3" customWidth="1"/>
    <col min="522" max="522" width="10.625" style="3" customWidth="1"/>
    <col min="523" max="523" width="8.625" style="3" customWidth="1"/>
    <col min="524" max="524" width="10.625" style="3" customWidth="1"/>
    <col min="525" max="525" width="8.625" style="3" customWidth="1"/>
    <col min="526" max="526" width="10.625" style="3" customWidth="1"/>
    <col min="527" max="527" width="8.625" style="3" customWidth="1"/>
    <col min="528" max="529" width="10.625" style="3" customWidth="1"/>
    <col min="530" max="530" width="2.125" style="3" customWidth="1"/>
    <col min="531" max="535" width="7.125" style="3" customWidth="1"/>
    <col min="536" max="768" width="9" style="3" customWidth="1"/>
    <col min="769" max="769" width="3.125" style="3" customWidth="1"/>
    <col min="770" max="770" width="12.5" style="3" customWidth="1"/>
    <col min="771" max="771" width="8.625" style="3" customWidth="1"/>
    <col min="772" max="772" width="10.625" style="3" customWidth="1"/>
    <col min="773" max="773" width="8.625" style="3" customWidth="1"/>
    <col min="774" max="774" width="10.625" style="3" customWidth="1"/>
    <col min="775" max="775" width="8.625" style="3" customWidth="1"/>
    <col min="776" max="776" width="10.625" style="3" customWidth="1"/>
    <col min="777" max="777" width="8.625" style="3" customWidth="1"/>
    <col min="778" max="778" width="10.625" style="3" customWidth="1"/>
    <col min="779" max="779" width="8.625" style="3" customWidth="1"/>
    <col min="780" max="780" width="10.625" style="3" customWidth="1"/>
    <col min="781" max="781" width="8.625" style="3" customWidth="1"/>
    <col min="782" max="782" width="10.625" style="3" customWidth="1"/>
    <col min="783" max="783" width="8.625" style="3" customWidth="1"/>
    <col min="784" max="785" width="10.625" style="3" customWidth="1"/>
    <col min="786" max="786" width="2.125" style="3" customWidth="1"/>
    <col min="787" max="791" width="7.125" style="3" customWidth="1"/>
    <col min="792" max="1024" width="9" style="3" customWidth="1"/>
    <col min="1025" max="1025" width="3.125" style="3" customWidth="1"/>
    <col min="1026" max="1026" width="12.5" style="3" customWidth="1"/>
    <col min="1027" max="1027" width="8.625" style="3" customWidth="1"/>
    <col min="1028" max="1028" width="10.625" style="3" customWidth="1"/>
    <col min="1029" max="1029" width="8.625" style="3" customWidth="1"/>
    <col min="1030" max="1030" width="10.625" style="3" customWidth="1"/>
    <col min="1031" max="1031" width="8.625" style="3" customWidth="1"/>
    <col min="1032" max="1032" width="10.625" style="3" customWidth="1"/>
    <col min="1033" max="1033" width="8.625" style="3" customWidth="1"/>
    <col min="1034" max="1034" width="10.625" style="3" customWidth="1"/>
    <col min="1035" max="1035" width="8.625" style="3" customWidth="1"/>
    <col min="1036" max="1036" width="10.625" style="3" customWidth="1"/>
    <col min="1037" max="1037" width="8.625" style="3" customWidth="1"/>
    <col min="1038" max="1038" width="10.625" style="3" customWidth="1"/>
    <col min="1039" max="1039" width="8.625" style="3" customWidth="1"/>
    <col min="1040" max="1041" width="10.625" style="3" customWidth="1"/>
    <col min="1042" max="1042" width="2.125" style="3" customWidth="1"/>
    <col min="1043" max="1047" width="7.125" style="3" customWidth="1"/>
    <col min="1048" max="1280" width="9" style="3" customWidth="1"/>
    <col min="1281" max="1281" width="3.125" style="3" customWidth="1"/>
    <col min="1282" max="1282" width="12.5" style="3" customWidth="1"/>
    <col min="1283" max="1283" width="8.625" style="3" customWidth="1"/>
    <col min="1284" max="1284" width="10.625" style="3" customWidth="1"/>
    <col min="1285" max="1285" width="8.625" style="3" customWidth="1"/>
    <col min="1286" max="1286" width="10.625" style="3" customWidth="1"/>
    <col min="1287" max="1287" width="8.625" style="3" customWidth="1"/>
    <col min="1288" max="1288" width="10.625" style="3" customWidth="1"/>
    <col min="1289" max="1289" width="8.625" style="3" customWidth="1"/>
    <col min="1290" max="1290" width="10.625" style="3" customWidth="1"/>
    <col min="1291" max="1291" width="8.625" style="3" customWidth="1"/>
    <col min="1292" max="1292" width="10.625" style="3" customWidth="1"/>
    <col min="1293" max="1293" width="8.625" style="3" customWidth="1"/>
    <col min="1294" max="1294" width="10.625" style="3" customWidth="1"/>
    <col min="1295" max="1295" width="8.625" style="3" customWidth="1"/>
    <col min="1296" max="1297" width="10.625" style="3" customWidth="1"/>
    <col min="1298" max="1298" width="2.125" style="3" customWidth="1"/>
    <col min="1299" max="1303" width="7.125" style="3" customWidth="1"/>
    <col min="1304" max="1536" width="9" style="3" customWidth="1"/>
    <col min="1537" max="1537" width="3.125" style="3" customWidth="1"/>
    <col min="1538" max="1538" width="12.5" style="3" customWidth="1"/>
    <col min="1539" max="1539" width="8.625" style="3" customWidth="1"/>
    <col min="1540" max="1540" width="10.625" style="3" customWidth="1"/>
    <col min="1541" max="1541" width="8.625" style="3" customWidth="1"/>
    <col min="1542" max="1542" width="10.625" style="3" customWidth="1"/>
    <col min="1543" max="1543" width="8.625" style="3" customWidth="1"/>
    <col min="1544" max="1544" width="10.625" style="3" customWidth="1"/>
    <col min="1545" max="1545" width="8.625" style="3" customWidth="1"/>
    <col min="1546" max="1546" width="10.625" style="3" customWidth="1"/>
    <col min="1547" max="1547" width="8.625" style="3" customWidth="1"/>
    <col min="1548" max="1548" width="10.625" style="3" customWidth="1"/>
    <col min="1549" max="1549" width="8.625" style="3" customWidth="1"/>
    <col min="1550" max="1550" width="10.625" style="3" customWidth="1"/>
    <col min="1551" max="1551" width="8.625" style="3" customWidth="1"/>
    <col min="1552" max="1553" width="10.625" style="3" customWidth="1"/>
    <col min="1554" max="1554" width="2.125" style="3" customWidth="1"/>
    <col min="1555" max="1559" width="7.125" style="3" customWidth="1"/>
    <col min="1560" max="1792" width="9" style="3" customWidth="1"/>
    <col min="1793" max="1793" width="3.125" style="3" customWidth="1"/>
    <col min="1794" max="1794" width="12.5" style="3" customWidth="1"/>
    <col min="1795" max="1795" width="8.625" style="3" customWidth="1"/>
    <col min="1796" max="1796" width="10.625" style="3" customWidth="1"/>
    <col min="1797" max="1797" width="8.625" style="3" customWidth="1"/>
    <col min="1798" max="1798" width="10.625" style="3" customWidth="1"/>
    <col min="1799" max="1799" width="8.625" style="3" customWidth="1"/>
    <col min="1800" max="1800" width="10.625" style="3" customWidth="1"/>
    <col min="1801" max="1801" width="8.625" style="3" customWidth="1"/>
    <col min="1802" max="1802" width="10.625" style="3" customWidth="1"/>
    <col min="1803" max="1803" width="8.625" style="3" customWidth="1"/>
    <col min="1804" max="1804" width="10.625" style="3" customWidth="1"/>
    <col min="1805" max="1805" width="8.625" style="3" customWidth="1"/>
    <col min="1806" max="1806" width="10.625" style="3" customWidth="1"/>
    <col min="1807" max="1807" width="8.625" style="3" customWidth="1"/>
    <col min="1808" max="1809" width="10.625" style="3" customWidth="1"/>
    <col min="1810" max="1810" width="2.125" style="3" customWidth="1"/>
    <col min="1811" max="1815" width="7.125" style="3" customWidth="1"/>
    <col min="1816" max="2048" width="9" style="3" customWidth="1"/>
    <col min="2049" max="2049" width="3.125" style="3" customWidth="1"/>
    <col min="2050" max="2050" width="12.5" style="3" customWidth="1"/>
    <col min="2051" max="2051" width="8.625" style="3" customWidth="1"/>
    <col min="2052" max="2052" width="10.625" style="3" customWidth="1"/>
    <col min="2053" max="2053" width="8.625" style="3" customWidth="1"/>
    <col min="2054" max="2054" width="10.625" style="3" customWidth="1"/>
    <col min="2055" max="2055" width="8.625" style="3" customWidth="1"/>
    <col min="2056" max="2056" width="10.625" style="3" customWidth="1"/>
    <col min="2057" max="2057" width="8.625" style="3" customWidth="1"/>
    <col min="2058" max="2058" width="10.625" style="3" customWidth="1"/>
    <col min="2059" max="2059" width="8.625" style="3" customWidth="1"/>
    <col min="2060" max="2060" width="10.625" style="3" customWidth="1"/>
    <col min="2061" max="2061" width="8.625" style="3" customWidth="1"/>
    <col min="2062" max="2062" width="10.625" style="3" customWidth="1"/>
    <col min="2063" max="2063" width="8.625" style="3" customWidth="1"/>
    <col min="2064" max="2065" width="10.625" style="3" customWidth="1"/>
    <col min="2066" max="2066" width="2.125" style="3" customWidth="1"/>
    <col min="2067" max="2071" width="7.125" style="3" customWidth="1"/>
    <col min="2072" max="2304" width="9" style="3" customWidth="1"/>
    <col min="2305" max="2305" width="3.125" style="3" customWidth="1"/>
    <col min="2306" max="2306" width="12.5" style="3" customWidth="1"/>
    <col min="2307" max="2307" width="8.625" style="3" customWidth="1"/>
    <col min="2308" max="2308" width="10.625" style="3" customWidth="1"/>
    <col min="2309" max="2309" width="8.625" style="3" customWidth="1"/>
    <col min="2310" max="2310" width="10.625" style="3" customWidth="1"/>
    <col min="2311" max="2311" width="8.625" style="3" customWidth="1"/>
    <col min="2312" max="2312" width="10.625" style="3" customWidth="1"/>
    <col min="2313" max="2313" width="8.625" style="3" customWidth="1"/>
    <col min="2314" max="2314" width="10.625" style="3" customWidth="1"/>
    <col min="2315" max="2315" width="8.625" style="3" customWidth="1"/>
    <col min="2316" max="2316" width="10.625" style="3" customWidth="1"/>
    <col min="2317" max="2317" width="8.625" style="3" customWidth="1"/>
    <col min="2318" max="2318" width="10.625" style="3" customWidth="1"/>
    <col min="2319" max="2319" width="8.625" style="3" customWidth="1"/>
    <col min="2320" max="2321" width="10.625" style="3" customWidth="1"/>
    <col min="2322" max="2322" width="2.125" style="3" customWidth="1"/>
    <col min="2323" max="2327" width="7.125" style="3" customWidth="1"/>
    <col min="2328" max="2560" width="9" style="3" customWidth="1"/>
    <col min="2561" max="2561" width="3.125" style="3" customWidth="1"/>
    <col min="2562" max="2562" width="12.5" style="3" customWidth="1"/>
    <col min="2563" max="2563" width="8.625" style="3" customWidth="1"/>
    <col min="2564" max="2564" width="10.625" style="3" customWidth="1"/>
    <col min="2565" max="2565" width="8.625" style="3" customWidth="1"/>
    <col min="2566" max="2566" width="10.625" style="3" customWidth="1"/>
    <col min="2567" max="2567" width="8.625" style="3" customWidth="1"/>
    <col min="2568" max="2568" width="10.625" style="3" customWidth="1"/>
    <col min="2569" max="2569" width="8.625" style="3" customWidth="1"/>
    <col min="2570" max="2570" width="10.625" style="3" customWidth="1"/>
    <col min="2571" max="2571" width="8.625" style="3" customWidth="1"/>
    <col min="2572" max="2572" width="10.625" style="3" customWidth="1"/>
    <col min="2573" max="2573" width="8.625" style="3" customWidth="1"/>
    <col min="2574" max="2574" width="10.625" style="3" customWidth="1"/>
    <col min="2575" max="2575" width="8.625" style="3" customWidth="1"/>
    <col min="2576" max="2577" width="10.625" style="3" customWidth="1"/>
    <col min="2578" max="2578" width="2.125" style="3" customWidth="1"/>
    <col min="2579" max="2583" width="7.125" style="3" customWidth="1"/>
    <col min="2584" max="2816" width="9" style="3" customWidth="1"/>
    <col min="2817" max="2817" width="3.125" style="3" customWidth="1"/>
    <col min="2818" max="2818" width="12.5" style="3" customWidth="1"/>
    <col min="2819" max="2819" width="8.625" style="3" customWidth="1"/>
    <col min="2820" max="2820" width="10.625" style="3" customWidth="1"/>
    <col min="2821" max="2821" width="8.625" style="3" customWidth="1"/>
    <col min="2822" max="2822" width="10.625" style="3" customWidth="1"/>
    <col min="2823" max="2823" width="8.625" style="3" customWidth="1"/>
    <col min="2824" max="2824" width="10.625" style="3" customWidth="1"/>
    <col min="2825" max="2825" width="8.625" style="3" customWidth="1"/>
    <col min="2826" max="2826" width="10.625" style="3" customWidth="1"/>
    <col min="2827" max="2827" width="8.625" style="3" customWidth="1"/>
    <col min="2828" max="2828" width="10.625" style="3" customWidth="1"/>
    <col min="2829" max="2829" width="8.625" style="3" customWidth="1"/>
    <col min="2830" max="2830" width="10.625" style="3" customWidth="1"/>
    <col min="2831" max="2831" width="8.625" style="3" customWidth="1"/>
    <col min="2832" max="2833" width="10.625" style="3" customWidth="1"/>
    <col min="2834" max="2834" width="2.125" style="3" customWidth="1"/>
    <col min="2835" max="2839" width="7.125" style="3" customWidth="1"/>
    <col min="2840" max="3072" width="9" style="3" customWidth="1"/>
    <col min="3073" max="3073" width="3.125" style="3" customWidth="1"/>
    <col min="3074" max="3074" width="12.5" style="3" customWidth="1"/>
    <col min="3075" max="3075" width="8.625" style="3" customWidth="1"/>
    <col min="3076" max="3076" width="10.625" style="3" customWidth="1"/>
    <col min="3077" max="3077" width="8.625" style="3" customWidth="1"/>
    <col min="3078" max="3078" width="10.625" style="3" customWidth="1"/>
    <col min="3079" max="3079" width="8.625" style="3" customWidth="1"/>
    <col min="3080" max="3080" width="10.625" style="3" customWidth="1"/>
    <col min="3081" max="3081" width="8.625" style="3" customWidth="1"/>
    <col min="3082" max="3082" width="10.625" style="3" customWidth="1"/>
    <col min="3083" max="3083" width="8.625" style="3" customWidth="1"/>
    <col min="3084" max="3084" width="10.625" style="3" customWidth="1"/>
    <col min="3085" max="3085" width="8.625" style="3" customWidth="1"/>
    <col min="3086" max="3086" width="10.625" style="3" customWidth="1"/>
    <col min="3087" max="3087" width="8.625" style="3" customWidth="1"/>
    <col min="3088" max="3089" width="10.625" style="3" customWidth="1"/>
    <col min="3090" max="3090" width="2.125" style="3" customWidth="1"/>
    <col min="3091" max="3095" width="7.125" style="3" customWidth="1"/>
    <col min="3096" max="3328" width="9" style="3" customWidth="1"/>
    <col min="3329" max="3329" width="3.125" style="3" customWidth="1"/>
    <col min="3330" max="3330" width="12.5" style="3" customWidth="1"/>
    <col min="3331" max="3331" width="8.625" style="3" customWidth="1"/>
    <col min="3332" max="3332" width="10.625" style="3" customWidth="1"/>
    <col min="3333" max="3333" width="8.625" style="3" customWidth="1"/>
    <col min="3334" max="3334" width="10.625" style="3" customWidth="1"/>
    <col min="3335" max="3335" width="8.625" style="3" customWidth="1"/>
    <col min="3336" max="3336" width="10.625" style="3" customWidth="1"/>
    <col min="3337" max="3337" width="8.625" style="3" customWidth="1"/>
    <col min="3338" max="3338" width="10.625" style="3" customWidth="1"/>
    <col min="3339" max="3339" width="8.625" style="3" customWidth="1"/>
    <col min="3340" max="3340" width="10.625" style="3" customWidth="1"/>
    <col min="3341" max="3341" width="8.625" style="3" customWidth="1"/>
    <col min="3342" max="3342" width="10.625" style="3" customWidth="1"/>
    <col min="3343" max="3343" width="8.625" style="3" customWidth="1"/>
    <col min="3344" max="3345" width="10.625" style="3" customWidth="1"/>
    <col min="3346" max="3346" width="2.125" style="3" customWidth="1"/>
    <col min="3347" max="3351" width="7.125" style="3" customWidth="1"/>
    <col min="3352" max="3584" width="9" style="3" customWidth="1"/>
    <col min="3585" max="3585" width="3.125" style="3" customWidth="1"/>
    <col min="3586" max="3586" width="12.5" style="3" customWidth="1"/>
    <col min="3587" max="3587" width="8.625" style="3" customWidth="1"/>
    <col min="3588" max="3588" width="10.625" style="3" customWidth="1"/>
    <col min="3589" max="3589" width="8.625" style="3" customWidth="1"/>
    <col min="3590" max="3590" width="10.625" style="3" customWidth="1"/>
    <col min="3591" max="3591" width="8.625" style="3" customWidth="1"/>
    <col min="3592" max="3592" width="10.625" style="3" customWidth="1"/>
    <col min="3593" max="3593" width="8.625" style="3" customWidth="1"/>
    <col min="3594" max="3594" width="10.625" style="3" customWidth="1"/>
    <col min="3595" max="3595" width="8.625" style="3" customWidth="1"/>
    <col min="3596" max="3596" width="10.625" style="3" customWidth="1"/>
    <col min="3597" max="3597" width="8.625" style="3" customWidth="1"/>
    <col min="3598" max="3598" width="10.625" style="3" customWidth="1"/>
    <col min="3599" max="3599" width="8.625" style="3" customWidth="1"/>
    <col min="3600" max="3601" width="10.625" style="3" customWidth="1"/>
    <col min="3602" max="3602" width="2.125" style="3" customWidth="1"/>
    <col min="3603" max="3607" width="7.125" style="3" customWidth="1"/>
    <col min="3608" max="3840" width="9" style="3" customWidth="1"/>
    <col min="3841" max="3841" width="3.125" style="3" customWidth="1"/>
    <col min="3842" max="3842" width="12.5" style="3" customWidth="1"/>
    <col min="3843" max="3843" width="8.625" style="3" customWidth="1"/>
    <col min="3844" max="3844" width="10.625" style="3" customWidth="1"/>
    <col min="3845" max="3845" width="8.625" style="3" customWidth="1"/>
    <col min="3846" max="3846" width="10.625" style="3" customWidth="1"/>
    <col min="3847" max="3847" width="8.625" style="3" customWidth="1"/>
    <col min="3848" max="3848" width="10.625" style="3" customWidth="1"/>
    <col min="3849" max="3849" width="8.625" style="3" customWidth="1"/>
    <col min="3850" max="3850" width="10.625" style="3" customWidth="1"/>
    <col min="3851" max="3851" width="8.625" style="3" customWidth="1"/>
    <col min="3852" max="3852" width="10.625" style="3" customWidth="1"/>
    <col min="3853" max="3853" width="8.625" style="3" customWidth="1"/>
    <col min="3854" max="3854" width="10.625" style="3" customWidth="1"/>
    <col min="3855" max="3855" width="8.625" style="3" customWidth="1"/>
    <col min="3856" max="3857" width="10.625" style="3" customWidth="1"/>
    <col min="3858" max="3858" width="2.125" style="3" customWidth="1"/>
    <col min="3859" max="3863" width="7.125" style="3" customWidth="1"/>
    <col min="3864" max="4096" width="9" style="3" customWidth="1"/>
    <col min="4097" max="4097" width="3.125" style="3" customWidth="1"/>
    <col min="4098" max="4098" width="12.5" style="3" customWidth="1"/>
    <col min="4099" max="4099" width="8.625" style="3" customWidth="1"/>
    <col min="4100" max="4100" width="10.625" style="3" customWidth="1"/>
    <col min="4101" max="4101" width="8.625" style="3" customWidth="1"/>
    <col min="4102" max="4102" width="10.625" style="3" customWidth="1"/>
    <col min="4103" max="4103" width="8.625" style="3" customWidth="1"/>
    <col min="4104" max="4104" width="10.625" style="3" customWidth="1"/>
    <col min="4105" max="4105" width="8.625" style="3" customWidth="1"/>
    <col min="4106" max="4106" width="10.625" style="3" customWidth="1"/>
    <col min="4107" max="4107" width="8.625" style="3" customWidth="1"/>
    <col min="4108" max="4108" width="10.625" style="3" customWidth="1"/>
    <col min="4109" max="4109" width="8.625" style="3" customWidth="1"/>
    <col min="4110" max="4110" width="10.625" style="3" customWidth="1"/>
    <col min="4111" max="4111" width="8.625" style="3" customWidth="1"/>
    <col min="4112" max="4113" width="10.625" style="3" customWidth="1"/>
    <col min="4114" max="4114" width="2.125" style="3" customWidth="1"/>
    <col min="4115" max="4119" width="7.125" style="3" customWidth="1"/>
    <col min="4120" max="4352" width="9" style="3" customWidth="1"/>
    <col min="4353" max="4353" width="3.125" style="3" customWidth="1"/>
    <col min="4354" max="4354" width="12.5" style="3" customWidth="1"/>
    <col min="4355" max="4355" width="8.625" style="3" customWidth="1"/>
    <col min="4356" max="4356" width="10.625" style="3" customWidth="1"/>
    <col min="4357" max="4357" width="8.625" style="3" customWidth="1"/>
    <col min="4358" max="4358" width="10.625" style="3" customWidth="1"/>
    <col min="4359" max="4359" width="8.625" style="3" customWidth="1"/>
    <col min="4360" max="4360" width="10.625" style="3" customWidth="1"/>
    <col min="4361" max="4361" width="8.625" style="3" customWidth="1"/>
    <col min="4362" max="4362" width="10.625" style="3" customWidth="1"/>
    <col min="4363" max="4363" width="8.625" style="3" customWidth="1"/>
    <col min="4364" max="4364" width="10.625" style="3" customWidth="1"/>
    <col min="4365" max="4365" width="8.625" style="3" customWidth="1"/>
    <col min="4366" max="4366" width="10.625" style="3" customWidth="1"/>
    <col min="4367" max="4367" width="8.625" style="3" customWidth="1"/>
    <col min="4368" max="4369" width="10.625" style="3" customWidth="1"/>
    <col min="4370" max="4370" width="2.125" style="3" customWidth="1"/>
    <col min="4371" max="4375" width="7.125" style="3" customWidth="1"/>
    <col min="4376" max="4608" width="9" style="3" customWidth="1"/>
    <col min="4609" max="4609" width="3.125" style="3" customWidth="1"/>
    <col min="4610" max="4610" width="12.5" style="3" customWidth="1"/>
    <col min="4611" max="4611" width="8.625" style="3" customWidth="1"/>
    <col min="4612" max="4612" width="10.625" style="3" customWidth="1"/>
    <col min="4613" max="4613" width="8.625" style="3" customWidth="1"/>
    <col min="4614" max="4614" width="10.625" style="3" customWidth="1"/>
    <col min="4615" max="4615" width="8.625" style="3" customWidth="1"/>
    <col min="4616" max="4616" width="10.625" style="3" customWidth="1"/>
    <col min="4617" max="4617" width="8.625" style="3" customWidth="1"/>
    <col min="4618" max="4618" width="10.625" style="3" customWidth="1"/>
    <col min="4619" max="4619" width="8.625" style="3" customWidth="1"/>
    <col min="4620" max="4620" width="10.625" style="3" customWidth="1"/>
    <col min="4621" max="4621" width="8.625" style="3" customWidth="1"/>
    <col min="4622" max="4622" width="10.625" style="3" customWidth="1"/>
    <col min="4623" max="4623" width="8.625" style="3" customWidth="1"/>
    <col min="4624" max="4625" width="10.625" style="3" customWidth="1"/>
    <col min="4626" max="4626" width="2.125" style="3" customWidth="1"/>
    <col min="4627" max="4631" width="7.125" style="3" customWidth="1"/>
    <col min="4632" max="4864" width="9" style="3" customWidth="1"/>
    <col min="4865" max="4865" width="3.125" style="3" customWidth="1"/>
    <col min="4866" max="4866" width="12.5" style="3" customWidth="1"/>
    <col min="4867" max="4867" width="8.625" style="3" customWidth="1"/>
    <col min="4868" max="4868" width="10.625" style="3" customWidth="1"/>
    <col min="4869" max="4869" width="8.625" style="3" customWidth="1"/>
    <col min="4870" max="4870" width="10.625" style="3" customWidth="1"/>
    <col min="4871" max="4871" width="8.625" style="3" customWidth="1"/>
    <col min="4872" max="4872" width="10.625" style="3" customWidth="1"/>
    <col min="4873" max="4873" width="8.625" style="3" customWidth="1"/>
    <col min="4874" max="4874" width="10.625" style="3" customWidth="1"/>
    <col min="4875" max="4875" width="8.625" style="3" customWidth="1"/>
    <col min="4876" max="4876" width="10.625" style="3" customWidth="1"/>
    <col min="4877" max="4877" width="8.625" style="3" customWidth="1"/>
    <col min="4878" max="4878" width="10.625" style="3" customWidth="1"/>
    <col min="4879" max="4879" width="8.625" style="3" customWidth="1"/>
    <col min="4880" max="4881" width="10.625" style="3" customWidth="1"/>
    <col min="4882" max="4882" width="2.125" style="3" customWidth="1"/>
    <col min="4883" max="4887" width="7.125" style="3" customWidth="1"/>
    <col min="4888" max="5120" width="9" style="3" customWidth="1"/>
    <col min="5121" max="5121" width="3.125" style="3" customWidth="1"/>
    <col min="5122" max="5122" width="12.5" style="3" customWidth="1"/>
    <col min="5123" max="5123" width="8.625" style="3" customWidth="1"/>
    <col min="5124" max="5124" width="10.625" style="3" customWidth="1"/>
    <col min="5125" max="5125" width="8.625" style="3" customWidth="1"/>
    <col min="5126" max="5126" width="10.625" style="3" customWidth="1"/>
    <col min="5127" max="5127" width="8.625" style="3" customWidth="1"/>
    <col min="5128" max="5128" width="10.625" style="3" customWidth="1"/>
    <col min="5129" max="5129" width="8.625" style="3" customWidth="1"/>
    <col min="5130" max="5130" width="10.625" style="3" customWidth="1"/>
    <col min="5131" max="5131" width="8.625" style="3" customWidth="1"/>
    <col min="5132" max="5132" width="10.625" style="3" customWidth="1"/>
    <col min="5133" max="5133" width="8.625" style="3" customWidth="1"/>
    <col min="5134" max="5134" width="10.625" style="3" customWidth="1"/>
    <col min="5135" max="5135" width="8.625" style="3" customWidth="1"/>
    <col min="5136" max="5137" width="10.625" style="3" customWidth="1"/>
    <col min="5138" max="5138" width="2.125" style="3" customWidth="1"/>
    <col min="5139" max="5143" width="7.125" style="3" customWidth="1"/>
    <col min="5144" max="5376" width="9" style="3" customWidth="1"/>
    <col min="5377" max="5377" width="3.125" style="3" customWidth="1"/>
    <col min="5378" max="5378" width="12.5" style="3" customWidth="1"/>
    <col min="5379" max="5379" width="8.625" style="3" customWidth="1"/>
    <col min="5380" max="5380" width="10.625" style="3" customWidth="1"/>
    <col min="5381" max="5381" width="8.625" style="3" customWidth="1"/>
    <col min="5382" max="5382" width="10.625" style="3" customWidth="1"/>
    <col min="5383" max="5383" width="8.625" style="3" customWidth="1"/>
    <col min="5384" max="5384" width="10.625" style="3" customWidth="1"/>
    <col min="5385" max="5385" width="8.625" style="3" customWidth="1"/>
    <col min="5386" max="5386" width="10.625" style="3" customWidth="1"/>
    <col min="5387" max="5387" width="8.625" style="3" customWidth="1"/>
    <col min="5388" max="5388" width="10.625" style="3" customWidth="1"/>
    <col min="5389" max="5389" width="8.625" style="3" customWidth="1"/>
    <col min="5390" max="5390" width="10.625" style="3" customWidth="1"/>
    <col min="5391" max="5391" width="8.625" style="3" customWidth="1"/>
    <col min="5392" max="5393" width="10.625" style="3" customWidth="1"/>
    <col min="5394" max="5394" width="2.125" style="3" customWidth="1"/>
    <col min="5395" max="5399" width="7.125" style="3" customWidth="1"/>
    <col min="5400" max="5632" width="9" style="3" customWidth="1"/>
    <col min="5633" max="5633" width="3.125" style="3" customWidth="1"/>
    <col min="5634" max="5634" width="12.5" style="3" customWidth="1"/>
    <col min="5635" max="5635" width="8.625" style="3" customWidth="1"/>
    <col min="5636" max="5636" width="10.625" style="3" customWidth="1"/>
    <col min="5637" max="5637" width="8.625" style="3" customWidth="1"/>
    <col min="5638" max="5638" width="10.625" style="3" customWidth="1"/>
    <col min="5639" max="5639" width="8.625" style="3" customWidth="1"/>
    <col min="5640" max="5640" width="10.625" style="3" customWidth="1"/>
    <col min="5641" max="5641" width="8.625" style="3" customWidth="1"/>
    <col min="5642" max="5642" width="10.625" style="3" customWidth="1"/>
    <col min="5643" max="5643" width="8.625" style="3" customWidth="1"/>
    <col min="5644" max="5644" width="10.625" style="3" customWidth="1"/>
    <col min="5645" max="5645" width="8.625" style="3" customWidth="1"/>
    <col min="5646" max="5646" width="10.625" style="3" customWidth="1"/>
    <col min="5647" max="5647" width="8.625" style="3" customWidth="1"/>
    <col min="5648" max="5649" width="10.625" style="3" customWidth="1"/>
    <col min="5650" max="5650" width="2.125" style="3" customWidth="1"/>
    <col min="5651" max="5655" width="7.125" style="3" customWidth="1"/>
    <col min="5656" max="5888" width="9" style="3" customWidth="1"/>
    <col min="5889" max="5889" width="3.125" style="3" customWidth="1"/>
    <col min="5890" max="5890" width="12.5" style="3" customWidth="1"/>
    <col min="5891" max="5891" width="8.625" style="3" customWidth="1"/>
    <col min="5892" max="5892" width="10.625" style="3" customWidth="1"/>
    <col min="5893" max="5893" width="8.625" style="3" customWidth="1"/>
    <col min="5894" max="5894" width="10.625" style="3" customWidth="1"/>
    <col min="5895" max="5895" width="8.625" style="3" customWidth="1"/>
    <col min="5896" max="5896" width="10.625" style="3" customWidth="1"/>
    <col min="5897" max="5897" width="8.625" style="3" customWidth="1"/>
    <col min="5898" max="5898" width="10.625" style="3" customWidth="1"/>
    <col min="5899" max="5899" width="8.625" style="3" customWidth="1"/>
    <col min="5900" max="5900" width="10.625" style="3" customWidth="1"/>
    <col min="5901" max="5901" width="8.625" style="3" customWidth="1"/>
    <col min="5902" max="5902" width="10.625" style="3" customWidth="1"/>
    <col min="5903" max="5903" width="8.625" style="3" customWidth="1"/>
    <col min="5904" max="5905" width="10.625" style="3" customWidth="1"/>
    <col min="5906" max="5906" width="2.125" style="3" customWidth="1"/>
    <col min="5907" max="5911" width="7.125" style="3" customWidth="1"/>
    <col min="5912" max="6144" width="9" style="3" customWidth="1"/>
    <col min="6145" max="6145" width="3.125" style="3" customWidth="1"/>
    <col min="6146" max="6146" width="12.5" style="3" customWidth="1"/>
    <col min="6147" max="6147" width="8.625" style="3" customWidth="1"/>
    <col min="6148" max="6148" width="10.625" style="3" customWidth="1"/>
    <col min="6149" max="6149" width="8.625" style="3" customWidth="1"/>
    <col min="6150" max="6150" width="10.625" style="3" customWidth="1"/>
    <col min="6151" max="6151" width="8.625" style="3" customWidth="1"/>
    <col min="6152" max="6152" width="10.625" style="3" customWidth="1"/>
    <col min="6153" max="6153" width="8.625" style="3" customWidth="1"/>
    <col min="6154" max="6154" width="10.625" style="3" customWidth="1"/>
    <col min="6155" max="6155" width="8.625" style="3" customWidth="1"/>
    <col min="6156" max="6156" width="10.625" style="3" customWidth="1"/>
    <col min="6157" max="6157" width="8.625" style="3" customWidth="1"/>
    <col min="6158" max="6158" width="10.625" style="3" customWidth="1"/>
    <col min="6159" max="6159" width="8.625" style="3" customWidth="1"/>
    <col min="6160" max="6161" width="10.625" style="3" customWidth="1"/>
    <col min="6162" max="6162" width="2.125" style="3" customWidth="1"/>
    <col min="6163" max="6167" width="7.125" style="3" customWidth="1"/>
    <col min="6168" max="6400" width="9" style="3" customWidth="1"/>
    <col min="6401" max="6401" width="3.125" style="3" customWidth="1"/>
    <col min="6402" max="6402" width="12.5" style="3" customWidth="1"/>
    <col min="6403" max="6403" width="8.625" style="3" customWidth="1"/>
    <col min="6404" max="6404" width="10.625" style="3" customWidth="1"/>
    <col min="6405" max="6405" width="8.625" style="3" customWidth="1"/>
    <col min="6406" max="6406" width="10.625" style="3" customWidth="1"/>
    <col min="6407" max="6407" width="8.625" style="3" customWidth="1"/>
    <col min="6408" max="6408" width="10.625" style="3" customWidth="1"/>
    <col min="6409" max="6409" width="8.625" style="3" customWidth="1"/>
    <col min="6410" max="6410" width="10.625" style="3" customWidth="1"/>
    <col min="6411" max="6411" width="8.625" style="3" customWidth="1"/>
    <col min="6412" max="6412" width="10.625" style="3" customWidth="1"/>
    <col min="6413" max="6413" width="8.625" style="3" customWidth="1"/>
    <col min="6414" max="6414" width="10.625" style="3" customWidth="1"/>
    <col min="6415" max="6415" width="8.625" style="3" customWidth="1"/>
    <col min="6416" max="6417" width="10.625" style="3" customWidth="1"/>
    <col min="6418" max="6418" width="2.125" style="3" customWidth="1"/>
    <col min="6419" max="6423" width="7.125" style="3" customWidth="1"/>
    <col min="6424" max="6656" width="9" style="3" customWidth="1"/>
    <col min="6657" max="6657" width="3.125" style="3" customWidth="1"/>
    <col min="6658" max="6658" width="12.5" style="3" customWidth="1"/>
    <col min="6659" max="6659" width="8.625" style="3" customWidth="1"/>
    <col min="6660" max="6660" width="10.625" style="3" customWidth="1"/>
    <col min="6661" max="6661" width="8.625" style="3" customWidth="1"/>
    <col min="6662" max="6662" width="10.625" style="3" customWidth="1"/>
    <col min="6663" max="6663" width="8.625" style="3" customWidth="1"/>
    <col min="6664" max="6664" width="10.625" style="3" customWidth="1"/>
    <col min="6665" max="6665" width="8.625" style="3" customWidth="1"/>
    <col min="6666" max="6666" width="10.625" style="3" customWidth="1"/>
    <col min="6667" max="6667" width="8.625" style="3" customWidth="1"/>
    <col min="6668" max="6668" width="10.625" style="3" customWidth="1"/>
    <col min="6669" max="6669" width="8.625" style="3" customWidth="1"/>
    <col min="6670" max="6670" width="10.625" style="3" customWidth="1"/>
    <col min="6671" max="6671" width="8.625" style="3" customWidth="1"/>
    <col min="6672" max="6673" width="10.625" style="3" customWidth="1"/>
    <col min="6674" max="6674" width="2.125" style="3" customWidth="1"/>
    <col min="6675" max="6679" width="7.125" style="3" customWidth="1"/>
    <col min="6680" max="6912" width="9" style="3" customWidth="1"/>
    <col min="6913" max="6913" width="3.125" style="3" customWidth="1"/>
    <col min="6914" max="6914" width="12.5" style="3" customWidth="1"/>
    <col min="6915" max="6915" width="8.625" style="3" customWidth="1"/>
    <col min="6916" max="6916" width="10.625" style="3" customWidth="1"/>
    <col min="6917" max="6917" width="8.625" style="3" customWidth="1"/>
    <col min="6918" max="6918" width="10.625" style="3" customWidth="1"/>
    <col min="6919" max="6919" width="8.625" style="3" customWidth="1"/>
    <col min="6920" max="6920" width="10.625" style="3" customWidth="1"/>
    <col min="6921" max="6921" width="8.625" style="3" customWidth="1"/>
    <col min="6922" max="6922" width="10.625" style="3" customWidth="1"/>
    <col min="6923" max="6923" width="8.625" style="3" customWidth="1"/>
    <col min="6924" max="6924" width="10.625" style="3" customWidth="1"/>
    <col min="6925" max="6925" width="8.625" style="3" customWidth="1"/>
    <col min="6926" max="6926" width="10.625" style="3" customWidth="1"/>
    <col min="6927" max="6927" width="8.625" style="3" customWidth="1"/>
    <col min="6928" max="6929" width="10.625" style="3" customWidth="1"/>
    <col min="6930" max="6930" width="2.125" style="3" customWidth="1"/>
    <col min="6931" max="6935" width="7.125" style="3" customWidth="1"/>
    <col min="6936" max="7168" width="9" style="3" customWidth="1"/>
    <col min="7169" max="7169" width="3.125" style="3" customWidth="1"/>
    <col min="7170" max="7170" width="12.5" style="3" customWidth="1"/>
    <col min="7171" max="7171" width="8.625" style="3" customWidth="1"/>
    <col min="7172" max="7172" width="10.625" style="3" customWidth="1"/>
    <col min="7173" max="7173" width="8.625" style="3" customWidth="1"/>
    <col min="7174" max="7174" width="10.625" style="3" customWidth="1"/>
    <col min="7175" max="7175" width="8.625" style="3" customWidth="1"/>
    <col min="7176" max="7176" width="10.625" style="3" customWidth="1"/>
    <col min="7177" max="7177" width="8.625" style="3" customWidth="1"/>
    <col min="7178" max="7178" width="10.625" style="3" customWidth="1"/>
    <col min="7179" max="7179" width="8.625" style="3" customWidth="1"/>
    <col min="7180" max="7180" width="10.625" style="3" customWidth="1"/>
    <col min="7181" max="7181" width="8.625" style="3" customWidth="1"/>
    <col min="7182" max="7182" width="10.625" style="3" customWidth="1"/>
    <col min="7183" max="7183" width="8.625" style="3" customWidth="1"/>
    <col min="7184" max="7185" width="10.625" style="3" customWidth="1"/>
    <col min="7186" max="7186" width="2.125" style="3" customWidth="1"/>
    <col min="7187" max="7191" width="7.125" style="3" customWidth="1"/>
    <col min="7192" max="7424" width="9" style="3" customWidth="1"/>
    <col min="7425" max="7425" width="3.125" style="3" customWidth="1"/>
    <col min="7426" max="7426" width="12.5" style="3" customWidth="1"/>
    <col min="7427" max="7427" width="8.625" style="3" customWidth="1"/>
    <col min="7428" max="7428" width="10.625" style="3" customWidth="1"/>
    <col min="7429" max="7429" width="8.625" style="3" customWidth="1"/>
    <col min="7430" max="7430" width="10.625" style="3" customWidth="1"/>
    <col min="7431" max="7431" width="8.625" style="3" customWidth="1"/>
    <col min="7432" max="7432" width="10.625" style="3" customWidth="1"/>
    <col min="7433" max="7433" width="8.625" style="3" customWidth="1"/>
    <col min="7434" max="7434" width="10.625" style="3" customWidth="1"/>
    <col min="7435" max="7435" width="8.625" style="3" customWidth="1"/>
    <col min="7436" max="7436" width="10.625" style="3" customWidth="1"/>
    <col min="7437" max="7437" width="8.625" style="3" customWidth="1"/>
    <col min="7438" max="7438" width="10.625" style="3" customWidth="1"/>
    <col min="7439" max="7439" width="8.625" style="3" customWidth="1"/>
    <col min="7440" max="7441" width="10.625" style="3" customWidth="1"/>
    <col min="7442" max="7442" width="2.125" style="3" customWidth="1"/>
    <col min="7443" max="7447" width="7.125" style="3" customWidth="1"/>
    <col min="7448" max="7680" width="9" style="3" customWidth="1"/>
    <col min="7681" max="7681" width="3.125" style="3" customWidth="1"/>
    <col min="7682" max="7682" width="12.5" style="3" customWidth="1"/>
    <col min="7683" max="7683" width="8.625" style="3" customWidth="1"/>
    <col min="7684" max="7684" width="10.625" style="3" customWidth="1"/>
    <col min="7685" max="7685" width="8.625" style="3" customWidth="1"/>
    <col min="7686" max="7686" width="10.625" style="3" customWidth="1"/>
    <col min="7687" max="7687" width="8.625" style="3" customWidth="1"/>
    <col min="7688" max="7688" width="10.625" style="3" customWidth="1"/>
    <col min="7689" max="7689" width="8.625" style="3" customWidth="1"/>
    <col min="7690" max="7690" width="10.625" style="3" customWidth="1"/>
    <col min="7691" max="7691" width="8.625" style="3" customWidth="1"/>
    <col min="7692" max="7692" width="10.625" style="3" customWidth="1"/>
    <col min="7693" max="7693" width="8.625" style="3" customWidth="1"/>
    <col min="7694" max="7694" width="10.625" style="3" customWidth="1"/>
    <col min="7695" max="7695" width="8.625" style="3" customWidth="1"/>
    <col min="7696" max="7697" width="10.625" style="3" customWidth="1"/>
    <col min="7698" max="7698" width="2.125" style="3" customWidth="1"/>
    <col min="7699" max="7703" width="7.125" style="3" customWidth="1"/>
    <col min="7704" max="7936" width="9" style="3" customWidth="1"/>
    <col min="7937" max="7937" width="3.125" style="3" customWidth="1"/>
    <col min="7938" max="7938" width="12.5" style="3" customWidth="1"/>
    <col min="7939" max="7939" width="8.625" style="3" customWidth="1"/>
    <col min="7940" max="7940" width="10.625" style="3" customWidth="1"/>
    <col min="7941" max="7941" width="8.625" style="3" customWidth="1"/>
    <col min="7942" max="7942" width="10.625" style="3" customWidth="1"/>
    <col min="7943" max="7943" width="8.625" style="3" customWidth="1"/>
    <col min="7944" max="7944" width="10.625" style="3" customWidth="1"/>
    <col min="7945" max="7945" width="8.625" style="3" customWidth="1"/>
    <col min="7946" max="7946" width="10.625" style="3" customWidth="1"/>
    <col min="7947" max="7947" width="8.625" style="3" customWidth="1"/>
    <col min="7948" max="7948" width="10.625" style="3" customWidth="1"/>
    <col min="7949" max="7949" width="8.625" style="3" customWidth="1"/>
    <col min="7950" max="7950" width="10.625" style="3" customWidth="1"/>
    <col min="7951" max="7951" width="8.625" style="3" customWidth="1"/>
    <col min="7952" max="7953" width="10.625" style="3" customWidth="1"/>
    <col min="7954" max="7954" width="2.125" style="3" customWidth="1"/>
    <col min="7955" max="7959" width="7.125" style="3" customWidth="1"/>
    <col min="7960" max="8192" width="9" style="3" customWidth="1"/>
    <col min="8193" max="8193" width="3.125" style="3" customWidth="1"/>
    <col min="8194" max="8194" width="12.5" style="3" customWidth="1"/>
    <col min="8195" max="8195" width="8.625" style="3" customWidth="1"/>
    <col min="8196" max="8196" width="10.625" style="3" customWidth="1"/>
    <col min="8197" max="8197" width="8.625" style="3" customWidth="1"/>
    <col min="8198" max="8198" width="10.625" style="3" customWidth="1"/>
    <col min="8199" max="8199" width="8.625" style="3" customWidth="1"/>
    <col min="8200" max="8200" width="10.625" style="3" customWidth="1"/>
    <col min="8201" max="8201" width="8.625" style="3" customWidth="1"/>
    <col min="8202" max="8202" width="10.625" style="3" customWidth="1"/>
    <col min="8203" max="8203" width="8.625" style="3" customWidth="1"/>
    <col min="8204" max="8204" width="10.625" style="3" customWidth="1"/>
    <col min="8205" max="8205" width="8.625" style="3" customWidth="1"/>
    <col min="8206" max="8206" width="10.625" style="3" customWidth="1"/>
    <col min="8207" max="8207" width="8.625" style="3" customWidth="1"/>
    <col min="8208" max="8209" width="10.625" style="3" customWidth="1"/>
    <col min="8210" max="8210" width="2.125" style="3" customWidth="1"/>
    <col min="8211" max="8215" width="7.125" style="3" customWidth="1"/>
    <col min="8216" max="8448" width="9" style="3" customWidth="1"/>
    <col min="8449" max="8449" width="3.125" style="3" customWidth="1"/>
    <col min="8450" max="8450" width="12.5" style="3" customWidth="1"/>
    <col min="8451" max="8451" width="8.625" style="3" customWidth="1"/>
    <col min="8452" max="8452" width="10.625" style="3" customWidth="1"/>
    <col min="8453" max="8453" width="8.625" style="3" customWidth="1"/>
    <col min="8454" max="8454" width="10.625" style="3" customWidth="1"/>
    <col min="8455" max="8455" width="8.625" style="3" customWidth="1"/>
    <col min="8456" max="8456" width="10.625" style="3" customWidth="1"/>
    <col min="8457" max="8457" width="8.625" style="3" customWidth="1"/>
    <col min="8458" max="8458" width="10.625" style="3" customWidth="1"/>
    <col min="8459" max="8459" width="8.625" style="3" customWidth="1"/>
    <col min="8460" max="8460" width="10.625" style="3" customWidth="1"/>
    <col min="8461" max="8461" width="8.625" style="3" customWidth="1"/>
    <col min="8462" max="8462" width="10.625" style="3" customWidth="1"/>
    <col min="8463" max="8463" width="8.625" style="3" customWidth="1"/>
    <col min="8464" max="8465" width="10.625" style="3" customWidth="1"/>
    <col min="8466" max="8466" width="2.125" style="3" customWidth="1"/>
    <col min="8467" max="8471" width="7.125" style="3" customWidth="1"/>
    <col min="8472" max="8704" width="9" style="3" customWidth="1"/>
    <col min="8705" max="8705" width="3.125" style="3" customWidth="1"/>
    <col min="8706" max="8706" width="12.5" style="3" customWidth="1"/>
    <col min="8707" max="8707" width="8.625" style="3" customWidth="1"/>
    <col min="8708" max="8708" width="10.625" style="3" customWidth="1"/>
    <col min="8709" max="8709" width="8.625" style="3" customWidth="1"/>
    <col min="8710" max="8710" width="10.625" style="3" customWidth="1"/>
    <col min="8711" max="8711" width="8.625" style="3" customWidth="1"/>
    <col min="8712" max="8712" width="10.625" style="3" customWidth="1"/>
    <col min="8713" max="8713" width="8.625" style="3" customWidth="1"/>
    <col min="8714" max="8714" width="10.625" style="3" customWidth="1"/>
    <col min="8715" max="8715" width="8.625" style="3" customWidth="1"/>
    <col min="8716" max="8716" width="10.625" style="3" customWidth="1"/>
    <col min="8717" max="8717" width="8.625" style="3" customWidth="1"/>
    <col min="8718" max="8718" width="10.625" style="3" customWidth="1"/>
    <col min="8719" max="8719" width="8.625" style="3" customWidth="1"/>
    <col min="8720" max="8721" width="10.625" style="3" customWidth="1"/>
    <col min="8722" max="8722" width="2.125" style="3" customWidth="1"/>
    <col min="8723" max="8727" width="7.125" style="3" customWidth="1"/>
    <col min="8728" max="8960" width="9" style="3" customWidth="1"/>
    <col min="8961" max="8961" width="3.125" style="3" customWidth="1"/>
    <col min="8962" max="8962" width="12.5" style="3" customWidth="1"/>
    <col min="8963" max="8963" width="8.625" style="3" customWidth="1"/>
    <col min="8964" max="8964" width="10.625" style="3" customWidth="1"/>
    <col min="8965" max="8965" width="8.625" style="3" customWidth="1"/>
    <col min="8966" max="8966" width="10.625" style="3" customWidth="1"/>
    <col min="8967" max="8967" width="8.625" style="3" customWidth="1"/>
    <col min="8968" max="8968" width="10.625" style="3" customWidth="1"/>
    <col min="8969" max="8969" width="8.625" style="3" customWidth="1"/>
    <col min="8970" max="8970" width="10.625" style="3" customWidth="1"/>
    <col min="8971" max="8971" width="8.625" style="3" customWidth="1"/>
    <col min="8972" max="8972" width="10.625" style="3" customWidth="1"/>
    <col min="8973" max="8973" width="8.625" style="3" customWidth="1"/>
    <col min="8974" max="8974" width="10.625" style="3" customWidth="1"/>
    <col min="8975" max="8975" width="8.625" style="3" customWidth="1"/>
    <col min="8976" max="8977" width="10.625" style="3" customWidth="1"/>
    <col min="8978" max="8978" width="2.125" style="3" customWidth="1"/>
    <col min="8979" max="8983" width="7.125" style="3" customWidth="1"/>
    <col min="8984" max="9216" width="9" style="3" customWidth="1"/>
    <col min="9217" max="9217" width="3.125" style="3" customWidth="1"/>
    <col min="9218" max="9218" width="12.5" style="3" customWidth="1"/>
    <col min="9219" max="9219" width="8.625" style="3" customWidth="1"/>
    <col min="9220" max="9220" width="10.625" style="3" customWidth="1"/>
    <col min="9221" max="9221" width="8.625" style="3" customWidth="1"/>
    <col min="9222" max="9222" width="10.625" style="3" customWidth="1"/>
    <col min="9223" max="9223" width="8.625" style="3" customWidth="1"/>
    <col min="9224" max="9224" width="10.625" style="3" customWidth="1"/>
    <col min="9225" max="9225" width="8.625" style="3" customWidth="1"/>
    <col min="9226" max="9226" width="10.625" style="3" customWidth="1"/>
    <col min="9227" max="9227" width="8.625" style="3" customWidth="1"/>
    <col min="9228" max="9228" width="10.625" style="3" customWidth="1"/>
    <col min="9229" max="9229" width="8.625" style="3" customWidth="1"/>
    <col min="9230" max="9230" width="10.625" style="3" customWidth="1"/>
    <col min="9231" max="9231" width="8.625" style="3" customWidth="1"/>
    <col min="9232" max="9233" width="10.625" style="3" customWidth="1"/>
    <col min="9234" max="9234" width="2.125" style="3" customWidth="1"/>
    <col min="9235" max="9239" width="7.125" style="3" customWidth="1"/>
    <col min="9240" max="9472" width="9" style="3" customWidth="1"/>
    <col min="9473" max="9473" width="3.125" style="3" customWidth="1"/>
    <col min="9474" max="9474" width="12.5" style="3" customWidth="1"/>
    <col min="9475" max="9475" width="8.625" style="3" customWidth="1"/>
    <col min="9476" max="9476" width="10.625" style="3" customWidth="1"/>
    <col min="9477" max="9477" width="8.625" style="3" customWidth="1"/>
    <col min="9478" max="9478" width="10.625" style="3" customWidth="1"/>
    <col min="9479" max="9479" width="8.625" style="3" customWidth="1"/>
    <col min="9480" max="9480" width="10.625" style="3" customWidth="1"/>
    <col min="9481" max="9481" width="8.625" style="3" customWidth="1"/>
    <col min="9482" max="9482" width="10.625" style="3" customWidth="1"/>
    <col min="9483" max="9483" width="8.625" style="3" customWidth="1"/>
    <col min="9484" max="9484" width="10.625" style="3" customWidth="1"/>
    <col min="9485" max="9485" width="8.625" style="3" customWidth="1"/>
    <col min="9486" max="9486" width="10.625" style="3" customWidth="1"/>
    <col min="9487" max="9487" width="8.625" style="3" customWidth="1"/>
    <col min="9488" max="9489" width="10.625" style="3" customWidth="1"/>
    <col min="9490" max="9490" width="2.125" style="3" customWidth="1"/>
    <col min="9491" max="9495" width="7.125" style="3" customWidth="1"/>
    <col min="9496" max="9728" width="9" style="3" customWidth="1"/>
    <col min="9729" max="9729" width="3.125" style="3" customWidth="1"/>
    <col min="9730" max="9730" width="12.5" style="3" customWidth="1"/>
    <col min="9731" max="9731" width="8.625" style="3" customWidth="1"/>
    <col min="9732" max="9732" width="10.625" style="3" customWidth="1"/>
    <col min="9733" max="9733" width="8.625" style="3" customWidth="1"/>
    <col min="9734" max="9734" width="10.625" style="3" customWidth="1"/>
    <col min="9735" max="9735" width="8.625" style="3" customWidth="1"/>
    <col min="9736" max="9736" width="10.625" style="3" customWidth="1"/>
    <col min="9737" max="9737" width="8.625" style="3" customWidth="1"/>
    <col min="9738" max="9738" width="10.625" style="3" customWidth="1"/>
    <col min="9739" max="9739" width="8.625" style="3" customWidth="1"/>
    <col min="9740" max="9740" width="10.625" style="3" customWidth="1"/>
    <col min="9741" max="9741" width="8.625" style="3" customWidth="1"/>
    <col min="9742" max="9742" width="10.625" style="3" customWidth="1"/>
    <col min="9743" max="9743" width="8.625" style="3" customWidth="1"/>
    <col min="9744" max="9745" width="10.625" style="3" customWidth="1"/>
    <col min="9746" max="9746" width="2.125" style="3" customWidth="1"/>
    <col min="9747" max="9751" width="7.125" style="3" customWidth="1"/>
    <col min="9752" max="9984" width="9" style="3" customWidth="1"/>
    <col min="9985" max="9985" width="3.125" style="3" customWidth="1"/>
    <col min="9986" max="9986" width="12.5" style="3" customWidth="1"/>
    <col min="9987" max="9987" width="8.625" style="3" customWidth="1"/>
    <col min="9988" max="9988" width="10.625" style="3" customWidth="1"/>
    <col min="9989" max="9989" width="8.625" style="3" customWidth="1"/>
    <col min="9990" max="9990" width="10.625" style="3" customWidth="1"/>
    <col min="9991" max="9991" width="8.625" style="3" customWidth="1"/>
    <col min="9992" max="9992" width="10.625" style="3" customWidth="1"/>
    <col min="9993" max="9993" width="8.625" style="3" customWidth="1"/>
    <col min="9994" max="9994" width="10.625" style="3" customWidth="1"/>
    <col min="9995" max="9995" width="8.625" style="3" customWidth="1"/>
    <col min="9996" max="9996" width="10.625" style="3" customWidth="1"/>
    <col min="9997" max="9997" width="8.625" style="3" customWidth="1"/>
    <col min="9998" max="9998" width="10.625" style="3" customWidth="1"/>
    <col min="9999" max="9999" width="8.625" style="3" customWidth="1"/>
    <col min="10000" max="10001" width="10.625" style="3" customWidth="1"/>
    <col min="10002" max="10002" width="2.125" style="3" customWidth="1"/>
    <col min="10003" max="10007" width="7.125" style="3" customWidth="1"/>
    <col min="10008" max="10240" width="9" style="3" customWidth="1"/>
    <col min="10241" max="10241" width="3.125" style="3" customWidth="1"/>
    <col min="10242" max="10242" width="12.5" style="3" customWidth="1"/>
    <col min="10243" max="10243" width="8.625" style="3" customWidth="1"/>
    <col min="10244" max="10244" width="10.625" style="3" customWidth="1"/>
    <col min="10245" max="10245" width="8.625" style="3" customWidth="1"/>
    <col min="10246" max="10246" width="10.625" style="3" customWidth="1"/>
    <col min="10247" max="10247" width="8.625" style="3" customWidth="1"/>
    <col min="10248" max="10248" width="10.625" style="3" customWidth="1"/>
    <col min="10249" max="10249" width="8.625" style="3" customWidth="1"/>
    <col min="10250" max="10250" width="10.625" style="3" customWidth="1"/>
    <col min="10251" max="10251" width="8.625" style="3" customWidth="1"/>
    <col min="10252" max="10252" width="10.625" style="3" customWidth="1"/>
    <col min="10253" max="10253" width="8.625" style="3" customWidth="1"/>
    <col min="10254" max="10254" width="10.625" style="3" customWidth="1"/>
    <col min="10255" max="10255" width="8.625" style="3" customWidth="1"/>
    <col min="10256" max="10257" width="10.625" style="3" customWidth="1"/>
    <col min="10258" max="10258" width="2.125" style="3" customWidth="1"/>
    <col min="10259" max="10263" width="7.125" style="3" customWidth="1"/>
    <col min="10264" max="10496" width="9" style="3" customWidth="1"/>
    <col min="10497" max="10497" width="3.125" style="3" customWidth="1"/>
    <col min="10498" max="10498" width="12.5" style="3" customWidth="1"/>
    <col min="10499" max="10499" width="8.625" style="3" customWidth="1"/>
    <col min="10500" max="10500" width="10.625" style="3" customWidth="1"/>
    <col min="10501" max="10501" width="8.625" style="3" customWidth="1"/>
    <col min="10502" max="10502" width="10.625" style="3" customWidth="1"/>
    <col min="10503" max="10503" width="8.625" style="3" customWidth="1"/>
    <col min="10504" max="10504" width="10.625" style="3" customWidth="1"/>
    <col min="10505" max="10505" width="8.625" style="3" customWidth="1"/>
    <col min="10506" max="10506" width="10.625" style="3" customWidth="1"/>
    <col min="10507" max="10507" width="8.625" style="3" customWidth="1"/>
    <col min="10508" max="10508" width="10.625" style="3" customWidth="1"/>
    <col min="10509" max="10509" width="8.625" style="3" customWidth="1"/>
    <col min="10510" max="10510" width="10.625" style="3" customWidth="1"/>
    <col min="10511" max="10511" width="8.625" style="3" customWidth="1"/>
    <col min="10512" max="10513" width="10.625" style="3" customWidth="1"/>
    <col min="10514" max="10514" width="2.125" style="3" customWidth="1"/>
    <col min="10515" max="10519" width="7.125" style="3" customWidth="1"/>
    <col min="10520" max="10752" width="9" style="3" customWidth="1"/>
    <col min="10753" max="10753" width="3.125" style="3" customWidth="1"/>
    <col min="10754" max="10754" width="12.5" style="3" customWidth="1"/>
    <col min="10755" max="10755" width="8.625" style="3" customWidth="1"/>
    <col min="10756" max="10756" width="10.625" style="3" customWidth="1"/>
    <col min="10757" max="10757" width="8.625" style="3" customWidth="1"/>
    <col min="10758" max="10758" width="10.625" style="3" customWidth="1"/>
    <col min="10759" max="10759" width="8.625" style="3" customWidth="1"/>
    <col min="10760" max="10760" width="10.625" style="3" customWidth="1"/>
    <col min="10761" max="10761" width="8.625" style="3" customWidth="1"/>
    <col min="10762" max="10762" width="10.625" style="3" customWidth="1"/>
    <col min="10763" max="10763" width="8.625" style="3" customWidth="1"/>
    <col min="10764" max="10764" width="10.625" style="3" customWidth="1"/>
    <col min="10765" max="10765" width="8.625" style="3" customWidth="1"/>
    <col min="10766" max="10766" width="10.625" style="3" customWidth="1"/>
    <col min="10767" max="10767" width="8.625" style="3" customWidth="1"/>
    <col min="10768" max="10769" width="10.625" style="3" customWidth="1"/>
    <col min="10770" max="10770" width="2.125" style="3" customWidth="1"/>
    <col min="10771" max="10775" width="7.125" style="3" customWidth="1"/>
    <col min="10776" max="11008" width="9" style="3" customWidth="1"/>
    <col min="11009" max="11009" width="3.125" style="3" customWidth="1"/>
    <col min="11010" max="11010" width="12.5" style="3" customWidth="1"/>
    <col min="11011" max="11011" width="8.625" style="3" customWidth="1"/>
    <col min="11012" max="11012" width="10.625" style="3" customWidth="1"/>
    <col min="11013" max="11013" width="8.625" style="3" customWidth="1"/>
    <col min="11014" max="11014" width="10.625" style="3" customWidth="1"/>
    <col min="11015" max="11015" width="8.625" style="3" customWidth="1"/>
    <col min="11016" max="11016" width="10.625" style="3" customWidth="1"/>
    <col min="11017" max="11017" width="8.625" style="3" customWidth="1"/>
    <col min="11018" max="11018" width="10.625" style="3" customWidth="1"/>
    <col min="11019" max="11019" width="8.625" style="3" customWidth="1"/>
    <col min="11020" max="11020" width="10.625" style="3" customWidth="1"/>
    <col min="11021" max="11021" width="8.625" style="3" customWidth="1"/>
    <col min="11022" max="11022" width="10.625" style="3" customWidth="1"/>
    <col min="11023" max="11023" width="8.625" style="3" customWidth="1"/>
    <col min="11024" max="11025" width="10.625" style="3" customWidth="1"/>
    <col min="11026" max="11026" width="2.125" style="3" customWidth="1"/>
    <col min="11027" max="11031" width="7.125" style="3" customWidth="1"/>
    <col min="11032" max="11264" width="9" style="3" customWidth="1"/>
    <col min="11265" max="11265" width="3.125" style="3" customWidth="1"/>
    <col min="11266" max="11266" width="12.5" style="3" customWidth="1"/>
    <col min="11267" max="11267" width="8.625" style="3" customWidth="1"/>
    <col min="11268" max="11268" width="10.625" style="3" customWidth="1"/>
    <col min="11269" max="11269" width="8.625" style="3" customWidth="1"/>
    <col min="11270" max="11270" width="10.625" style="3" customWidth="1"/>
    <col min="11271" max="11271" width="8.625" style="3" customWidth="1"/>
    <col min="11272" max="11272" width="10.625" style="3" customWidth="1"/>
    <col min="11273" max="11273" width="8.625" style="3" customWidth="1"/>
    <col min="11274" max="11274" width="10.625" style="3" customWidth="1"/>
    <col min="11275" max="11275" width="8.625" style="3" customWidth="1"/>
    <col min="11276" max="11276" width="10.625" style="3" customWidth="1"/>
    <col min="11277" max="11277" width="8.625" style="3" customWidth="1"/>
    <col min="11278" max="11278" width="10.625" style="3" customWidth="1"/>
    <col min="11279" max="11279" width="8.625" style="3" customWidth="1"/>
    <col min="11280" max="11281" width="10.625" style="3" customWidth="1"/>
    <col min="11282" max="11282" width="2.125" style="3" customWidth="1"/>
    <col min="11283" max="11287" width="7.125" style="3" customWidth="1"/>
    <col min="11288" max="11520" width="9" style="3" customWidth="1"/>
    <col min="11521" max="11521" width="3.125" style="3" customWidth="1"/>
    <col min="11522" max="11522" width="12.5" style="3" customWidth="1"/>
    <col min="11523" max="11523" width="8.625" style="3" customWidth="1"/>
    <col min="11524" max="11524" width="10.625" style="3" customWidth="1"/>
    <col min="11525" max="11525" width="8.625" style="3" customWidth="1"/>
    <col min="11526" max="11526" width="10.625" style="3" customWidth="1"/>
    <col min="11527" max="11527" width="8.625" style="3" customWidth="1"/>
    <col min="11528" max="11528" width="10.625" style="3" customWidth="1"/>
    <col min="11529" max="11529" width="8.625" style="3" customWidth="1"/>
    <col min="11530" max="11530" width="10.625" style="3" customWidth="1"/>
    <col min="11531" max="11531" width="8.625" style="3" customWidth="1"/>
    <col min="11532" max="11532" width="10.625" style="3" customWidth="1"/>
    <col min="11533" max="11533" width="8.625" style="3" customWidth="1"/>
    <col min="11534" max="11534" width="10.625" style="3" customWidth="1"/>
    <col min="11535" max="11535" width="8.625" style="3" customWidth="1"/>
    <col min="11536" max="11537" width="10.625" style="3" customWidth="1"/>
    <col min="11538" max="11538" width="2.125" style="3" customWidth="1"/>
    <col min="11539" max="11543" width="7.125" style="3" customWidth="1"/>
    <col min="11544" max="11776" width="9" style="3" customWidth="1"/>
    <col min="11777" max="11777" width="3.125" style="3" customWidth="1"/>
    <col min="11778" max="11778" width="12.5" style="3" customWidth="1"/>
    <col min="11779" max="11779" width="8.625" style="3" customWidth="1"/>
    <col min="11780" max="11780" width="10.625" style="3" customWidth="1"/>
    <col min="11781" max="11781" width="8.625" style="3" customWidth="1"/>
    <col min="11782" max="11782" width="10.625" style="3" customWidth="1"/>
    <col min="11783" max="11783" width="8.625" style="3" customWidth="1"/>
    <col min="11784" max="11784" width="10.625" style="3" customWidth="1"/>
    <col min="11785" max="11785" width="8.625" style="3" customWidth="1"/>
    <col min="11786" max="11786" width="10.625" style="3" customWidth="1"/>
    <col min="11787" max="11787" width="8.625" style="3" customWidth="1"/>
    <col min="11788" max="11788" width="10.625" style="3" customWidth="1"/>
    <col min="11789" max="11789" width="8.625" style="3" customWidth="1"/>
    <col min="11790" max="11790" width="10.625" style="3" customWidth="1"/>
    <col min="11791" max="11791" width="8.625" style="3" customWidth="1"/>
    <col min="11792" max="11793" width="10.625" style="3" customWidth="1"/>
    <col min="11794" max="11794" width="2.125" style="3" customWidth="1"/>
    <col min="11795" max="11799" width="7.125" style="3" customWidth="1"/>
    <col min="11800" max="12032" width="9" style="3" customWidth="1"/>
    <col min="12033" max="12033" width="3.125" style="3" customWidth="1"/>
    <col min="12034" max="12034" width="12.5" style="3" customWidth="1"/>
    <col min="12035" max="12035" width="8.625" style="3" customWidth="1"/>
    <col min="12036" max="12036" width="10.625" style="3" customWidth="1"/>
    <col min="12037" max="12037" width="8.625" style="3" customWidth="1"/>
    <col min="12038" max="12038" width="10.625" style="3" customWidth="1"/>
    <col min="12039" max="12039" width="8.625" style="3" customWidth="1"/>
    <col min="12040" max="12040" width="10.625" style="3" customWidth="1"/>
    <col min="12041" max="12041" width="8.625" style="3" customWidth="1"/>
    <col min="12042" max="12042" width="10.625" style="3" customWidth="1"/>
    <col min="12043" max="12043" width="8.625" style="3" customWidth="1"/>
    <col min="12044" max="12044" width="10.625" style="3" customWidth="1"/>
    <col min="12045" max="12045" width="8.625" style="3" customWidth="1"/>
    <col min="12046" max="12046" width="10.625" style="3" customWidth="1"/>
    <col min="12047" max="12047" width="8.625" style="3" customWidth="1"/>
    <col min="12048" max="12049" width="10.625" style="3" customWidth="1"/>
    <col min="12050" max="12050" width="2.125" style="3" customWidth="1"/>
    <col min="12051" max="12055" width="7.125" style="3" customWidth="1"/>
    <col min="12056" max="12288" width="9" style="3" customWidth="1"/>
    <col min="12289" max="12289" width="3.125" style="3" customWidth="1"/>
    <col min="12290" max="12290" width="12.5" style="3" customWidth="1"/>
    <col min="12291" max="12291" width="8.625" style="3" customWidth="1"/>
    <col min="12292" max="12292" width="10.625" style="3" customWidth="1"/>
    <col min="12293" max="12293" width="8.625" style="3" customWidth="1"/>
    <col min="12294" max="12294" width="10.625" style="3" customWidth="1"/>
    <col min="12295" max="12295" width="8.625" style="3" customWidth="1"/>
    <col min="12296" max="12296" width="10.625" style="3" customWidth="1"/>
    <col min="12297" max="12297" width="8.625" style="3" customWidth="1"/>
    <col min="12298" max="12298" width="10.625" style="3" customWidth="1"/>
    <col min="12299" max="12299" width="8.625" style="3" customWidth="1"/>
    <col min="12300" max="12300" width="10.625" style="3" customWidth="1"/>
    <col min="12301" max="12301" width="8.625" style="3" customWidth="1"/>
    <col min="12302" max="12302" width="10.625" style="3" customWidth="1"/>
    <col min="12303" max="12303" width="8.625" style="3" customWidth="1"/>
    <col min="12304" max="12305" width="10.625" style="3" customWidth="1"/>
    <col min="12306" max="12306" width="2.125" style="3" customWidth="1"/>
    <col min="12307" max="12311" width="7.125" style="3" customWidth="1"/>
    <col min="12312" max="12544" width="9" style="3" customWidth="1"/>
    <col min="12545" max="12545" width="3.125" style="3" customWidth="1"/>
    <col min="12546" max="12546" width="12.5" style="3" customWidth="1"/>
    <col min="12547" max="12547" width="8.625" style="3" customWidth="1"/>
    <col min="12548" max="12548" width="10.625" style="3" customWidth="1"/>
    <col min="12549" max="12549" width="8.625" style="3" customWidth="1"/>
    <col min="12550" max="12550" width="10.625" style="3" customWidth="1"/>
    <col min="12551" max="12551" width="8.625" style="3" customWidth="1"/>
    <col min="12552" max="12552" width="10.625" style="3" customWidth="1"/>
    <col min="12553" max="12553" width="8.625" style="3" customWidth="1"/>
    <col min="12554" max="12554" width="10.625" style="3" customWidth="1"/>
    <col min="12555" max="12555" width="8.625" style="3" customWidth="1"/>
    <col min="12556" max="12556" width="10.625" style="3" customWidth="1"/>
    <col min="12557" max="12557" width="8.625" style="3" customWidth="1"/>
    <col min="12558" max="12558" width="10.625" style="3" customWidth="1"/>
    <col min="12559" max="12559" width="8.625" style="3" customWidth="1"/>
    <col min="12560" max="12561" width="10.625" style="3" customWidth="1"/>
    <col min="12562" max="12562" width="2.125" style="3" customWidth="1"/>
    <col min="12563" max="12567" width="7.125" style="3" customWidth="1"/>
    <col min="12568" max="12800" width="9" style="3" customWidth="1"/>
    <col min="12801" max="12801" width="3.125" style="3" customWidth="1"/>
    <col min="12802" max="12802" width="12.5" style="3" customWidth="1"/>
    <col min="12803" max="12803" width="8.625" style="3" customWidth="1"/>
    <col min="12804" max="12804" width="10.625" style="3" customWidth="1"/>
    <col min="12805" max="12805" width="8.625" style="3" customWidth="1"/>
    <col min="12806" max="12806" width="10.625" style="3" customWidth="1"/>
    <col min="12807" max="12807" width="8.625" style="3" customWidth="1"/>
    <col min="12808" max="12808" width="10.625" style="3" customWidth="1"/>
    <col min="12809" max="12809" width="8.625" style="3" customWidth="1"/>
    <col min="12810" max="12810" width="10.625" style="3" customWidth="1"/>
    <col min="12811" max="12811" width="8.625" style="3" customWidth="1"/>
    <col min="12812" max="12812" width="10.625" style="3" customWidth="1"/>
    <col min="12813" max="12813" width="8.625" style="3" customWidth="1"/>
    <col min="12814" max="12814" width="10.625" style="3" customWidth="1"/>
    <col min="12815" max="12815" width="8.625" style="3" customWidth="1"/>
    <col min="12816" max="12817" width="10.625" style="3" customWidth="1"/>
    <col min="12818" max="12818" width="2.125" style="3" customWidth="1"/>
    <col min="12819" max="12823" width="7.125" style="3" customWidth="1"/>
    <col min="12824" max="13056" width="9" style="3" customWidth="1"/>
    <col min="13057" max="13057" width="3.125" style="3" customWidth="1"/>
    <col min="13058" max="13058" width="12.5" style="3" customWidth="1"/>
    <col min="13059" max="13059" width="8.625" style="3" customWidth="1"/>
    <col min="13060" max="13060" width="10.625" style="3" customWidth="1"/>
    <col min="13061" max="13061" width="8.625" style="3" customWidth="1"/>
    <col min="13062" max="13062" width="10.625" style="3" customWidth="1"/>
    <col min="13063" max="13063" width="8.625" style="3" customWidth="1"/>
    <col min="13064" max="13064" width="10.625" style="3" customWidth="1"/>
    <col min="13065" max="13065" width="8.625" style="3" customWidth="1"/>
    <col min="13066" max="13066" width="10.625" style="3" customWidth="1"/>
    <col min="13067" max="13067" width="8.625" style="3" customWidth="1"/>
    <col min="13068" max="13068" width="10.625" style="3" customWidth="1"/>
    <col min="13069" max="13069" width="8.625" style="3" customWidth="1"/>
    <col min="13070" max="13070" width="10.625" style="3" customWidth="1"/>
    <col min="13071" max="13071" width="8.625" style="3" customWidth="1"/>
    <col min="13072" max="13073" width="10.625" style="3" customWidth="1"/>
    <col min="13074" max="13074" width="2.125" style="3" customWidth="1"/>
    <col min="13075" max="13079" width="7.125" style="3" customWidth="1"/>
    <col min="13080" max="13312" width="9" style="3" customWidth="1"/>
    <col min="13313" max="13313" width="3.125" style="3" customWidth="1"/>
    <col min="13314" max="13314" width="12.5" style="3" customWidth="1"/>
    <col min="13315" max="13315" width="8.625" style="3" customWidth="1"/>
    <col min="13316" max="13316" width="10.625" style="3" customWidth="1"/>
    <col min="13317" max="13317" width="8.625" style="3" customWidth="1"/>
    <col min="13318" max="13318" width="10.625" style="3" customWidth="1"/>
    <col min="13319" max="13319" width="8.625" style="3" customWidth="1"/>
    <col min="13320" max="13320" width="10.625" style="3" customWidth="1"/>
    <col min="13321" max="13321" width="8.625" style="3" customWidth="1"/>
    <col min="13322" max="13322" width="10.625" style="3" customWidth="1"/>
    <col min="13323" max="13323" width="8.625" style="3" customWidth="1"/>
    <col min="13324" max="13324" width="10.625" style="3" customWidth="1"/>
    <col min="13325" max="13325" width="8.625" style="3" customWidth="1"/>
    <col min="13326" max="13326" width="10.625" style="3" customWidth="1"/>
    <col min="13327" max="13327" width="8.625" style="3" customWidth="1"/>
    <col min="13328" max="13329" width="10.625" style="3" customWidth="1"/>
    <col min="13330" max="13330" width="2.125" style="3" customWidth="1"/>
    <col min="13331" max="13335" width="7.125" style="3" customWidth="1"/>
    <col min="13336" max="13568" width="9" style="3" customWidth="1"/>
    <col min="13569" max="13569" width="3.125" style="3" customWidth="1"/>
    <col min="13570" max="13570" width="12.5" style="3" customWidth="1"/>
    <col min="13571" max="13571" width="8.625" style="3" customWidth="1"/>
    <col min="13572" max="13572" width="10.625" style="3" customWidth="1"/>
    <col min="13573" max="13573" width="8.625" style="3" customWidth="1"/>
    <col min="13574" max="13574" width="10.625" style="3" customWidth="1"/>
    <col min="13575" max="13575" width="8.625" style="3" customWidth="1"/>
    <col min="13576" max="13576" width="10.625" style="3" customWidth="1"/>
    <col min="13577" max="13577" width="8.625" style="3" customWidth="1"/>
    <col min="13578" max="13578" width="10.625" style="3" customWidth="1"/>
    <col min="13579" max="13579" width="8.625" style="3" customWidth="1"/>
    <col min="13580" max="13580" width="10.625" style="3" customWidth="1"/>
    <col min="13581" max="13581" width="8.625" style="3" customWidth="1"/>
    <col min="13582" max="13582" width="10.625" style="3" customWidth="1"/>
    <col min="13583" max="13583" width="8.625" style="3" customWidth="1"/>
    <col min="13584" max="13585" width="10.625" style="3" customWidth="1"/>
    <col min="13586" max="13586" width="2.125" style="3" customWidth="1"/>
    <col min="13587" max="13591" width="7.125" style="3" customWidth="1"/>
    <col min="13592" max="13824" width="9" style="3" customWidth="1"/>
    <col min="13825" max="13825" width="3.125" style="3" customWidth="1"/>
    <col min="13826" max="13826" width="12.5" style="3" customWidth="1"/>
    <col min="13827" max="13827" width="8.625" style="3" customWidth="1"/>
    <col min="13828" max="13828" width="10.625" style="3" customWidth="1"/>
    <col min="13829" max="13829" width="8.625" style="3" customWidth="1"/>
    <col min="13830" max="13830" width="10.625" style="3" customWidth="1"/>
    <col min="13831" max="13831" width="8.625" style="3" customWidth="1"/>
    <col min="13832" max="13832" width="10.625" style="3" customWidth="1"/>
    <col min="13833" max="13833" width="8.625" style="3" customWidth="1"/>
    <col min="13834" max="13834" width="10.625" style="3" customWidth="1"/>
    <col min="13835" max="13835" width="8.625" style="3" customWidth="1"/>
    <col min="13836" max="13836" width="10.625" style="3" customWidth="1"/>
    <col min="13837" max="13837" width="8.625" style="3" customWidth="1"/>
    <col min="13838" max="13838" width="10.625" style="3" customWidth="1"/>
    <col min="13839" max="13839" width="8.625" style="3" customWidth="1"/>
    <col min="13840" max="13841" width="10.625" style="3" customWidth="1"/>
    <col min="13842" max="13842" width="2.125" style="3" customWidth="1"/>
    <col min="13843" max="13847" width="7.125" style="3" customWidth="1"/>
    <col min="13848" max="14080" width="9" style="3" customWidth="1"/>
    <col min="14081" max="14081" width="3.125" style="3" customWidth="1"/>
    <col min="14082" max="14082" width="12.5" style="3" customWidth="1"/>
    <col min="14083" max="14083" width="8.625" style="3" customWidth="1"/>
    <col min="14084" max="14084" width="10.625" style="3" customWidth="1"/>
    <col min="14085" max="14085" width="8.625" style="3" customWidth="1"/>
    <col min="14086" max="14086" width="10.625" style="3" customWidth="1"/>
    <col min="14087" max="14087" width="8.625" style="3" customWidth="1"/>
    <col min="14088" max="14088" width="10.625" style="3" customWidth="1"/>
    <col min="14089" max="14089" width="8.625" style="3" customWidth="1"/>
    <col min="14090" max="14090" width="10.625" style="3" customWidth="1"/>
    <col min="14091" max="14091" width="8.625" style="3" customWidth="1"/>
    <col min="14092" max="14092" width="10.625" style="3" customWidth="1"/>
    <col min="14093" max="14093" width="8.625" style="3" customWidth="1"/>
    <col min="14094" max="14094" width="10.625" style="3" customWidth="1"/>
    <col min="14095" max="14095" width="8.625" style="3" customWidth="1"/>
    <col min="14096" max="14097" width="10.625" style="3" customWidth="1"/>
    <col min="14098" max="14098" width="2.125" style="3" customWidth="1"/>
    <col min="14099" max="14103" width="7.125" style="3" customWidth="1"/>
    <col min="14104" max="14336" width="9" style="3" customWidth="1"/>
    <col min="14337" max="14337" width="3.125" style="3" customWidth="1"/>
    <col min="14338" max="14338" width="12.5" style="3" customWidth="1"/>
    <col min="14339" max="14339" width="8.625" style="3" customWidth="1"/>
    <col min="14340" max="14340" width="10.625" style="3" customWidth="1"/>
    <col min="14341" max="14341" width="8.625" style="3" customWidth="1"/>
    <col min="14342" max="14342" width="10.625" style="3" customWidth="1"/>
    <col min="14343" max="14343" width="8.625" style="3" customWidth="1"/>
    <col min="14344" max="14344" width="10.625" style="3" customWidth="1"/>
    <col min="14345" max="14345" width="8.625" style="3" customWidth="1"/>
    <col min="14346" max="14346" width="10.625" style="3" customWidth="1"/>
    <col min="14347" max="14347" width="8.625" style="3" customWidth="1"/>
    <col min="14348" max="14348" width="10.625" style="3" customWidth="1"/>
    <col min="14349" max="14349" width="8.625" style="3" customWidth="1"/>
    <col min="14350" max="14350" width="10.625" style="3" customWidth="1"/>
    <col min="14351" max="14351" width="8.625" style="3" customWidth="1"/>
    <col min="14352" max="14353" width="10.625" style="3" customWidth="1"/>
    <col min="14354" max="14354" width="2.125" style="3" customWidth="1"/>
    <col min="14355" max="14359" width="7.125" style="3" customWidth="1"/>
    <col min="14360" max="14592" width="9" style="3" customWidth="1"/>
    <col min="14593" max="14593" width="3.125" style="3" customWidth="1"/>
    <col min="14594" max="14594" width="12.5" style="3" customWidth="1"/>
    <col min="14595" max="14595" width="8.625" style="3" customWidth="1"/>
    <col min="14596" max="14596" width="10.625" style="3" customWidth="1"/>
    <col min="14597" max="14597" width="8.625" style="3" customWidth="1"/>
    <col min="14598" max="14598" width="10.625" style="3" customWidth="1"/>
    <col min="14599" max="14599" width="8.625" style="3" customWidth="1"/>
    <col min="14600" max="14600" width="10.625" style="3" customWidth="1"/>
    <col min="14601" max="14601" width="8.625" style="3" customWidth="1"/>
    <col min="14602" max="14602" width="10.625" style="3" customWidth="1"/>
    <col min="14603" max="14603" width="8.625" style="3" customWidth="1"/>
    <col min="14604" max="14604" width="10.625" style="3" customWidth="1"/>
    <col min="14605" max="14605" width="8.625" style="3" customWidth="1"/>
    <col min="14606" max="14606" width="10.625" style="3" customWidth="1"/>
    <col min="14607" max="14607" width="8.625" style="3" customWidth="1"/>
    <col min="14608" max="14609" width="10.625" style="3" customWidth="1"/>
    <col min="14610" max="14610" width="2.125" style="3" customWidth="1"/>
    <col min="14611" max="14615" width="7.125" style="3" customWidth="1"/>
    <col min="14616" max="14848" width="9" style="3" customWidth="1"/>
    <col min="14849" max="14849" width="3.125" style="3" customWidth="1"/>
    <col min="14850" max="14850" width="12.5" style="3" customWidth="1"/>
    <col min="14851" max="14851" width="8.625" style="3" customWidth="1"/>
    <col min="14852" max="14852" width="10.625" style="3" customWidth="1"/>
    <col min="14853" max="14853" width="8.625" style="3" customWidth="1"/>
    <col min="14854" max="14854" width="10.625" style="3" customWidth="1"/>
    <col min="14855" max="14855" width="8.625" style="3" customWidth="1"/>
    <col min="14856" max="14856" width="10.625" style="3" customWidth="1"/>
    <col min="14857" max="14857" width="8.625" style="3" customWidth="1"/>
    <col min="14858" max="14858" width="10.625" style="3" customWidth="1"/>
    <col min="14859" max="14859" width="8.625" style="3" customWidth="1"/>
    <col min="14860" max="14860" width="10.625" style="3" customWidth="1"/>
    <col min="14861" max="14861" width="8.625" style="3" customWidth="1"/>
    <col min="14862" max="14862" width="10.625" style="3" customWidth="1"/>
    <col min="14863" max="14863" width="8.625" style="3" customWidth="1"/>
    <col min="14864" max="14865" width="10.625" style="3" customWidth="1"/>
    <col min="14866" max="14866" width="2.125" style="3" customWidth="1"/>
    <col min="14867" max="14871" width="7.125" style="3" customWidth="1"/>
    <col min="14872" max="15104" width="9" style="3" customWidth="1"/>
    <col min="15105" max="15105" width="3.125" style="3" customWidth="1"/>
    <col min="15106" max="15106" width="12.5" style="3" customWidth="1"/>
    <col min="15107" max="15107" width="8.625" style="3" customWidth="1"/>
    <col min="15108" max="15108" width="10.625" style="3" customWidth="1"/>
    <col min="15109" max="15109" width="8.625" style="3" customWidth="1"/>
    <col min="15110" max="15110" width="10.625" style="3" customWidth="1"/>
    <col min="15111" max="15111" width="8.625" style="3" customWidth="1"/>
    <col min="15112" max="15112" width="10.625" style="3" customWidth="1"/>
    <col min="15113" max="15113" width="8.625" style="3" customWidth="1"/>
    <col min="15114" max="15114" width="10.625" style="3" customWidth="1"/>
    <col min="15115" max="15115" width="8.625" style="3" customWidth="1"/>
    <col min="15116" max="15116" width="10.625" style="3" customWidth="1"/>
    <col min="15117" max="15117" width="8.625" style="3" customWidth="1"/>
    <col min="15118" max="15118" width="10.625" style="3" customWidth="1"/>
    <col min="15119" max="15119" width="8.625" style="3" customWidth="1"/>
    <col min="15120" max="15121" width="10.625" style="3" customWidth="1"/>
    <col min="15122" max="15122" width="2.125" style="3" customWidth="1"/>
    <col min="15123" max="15127" width="7.125" style="3" customWidth="1"/>
    <col min="15128" max="15360" width="9" style="3" customWidth="1"/>
    <col min="15361" max="15361" width="3.125" style="3" customWidth="1"/>
    <col min="15362" max="15362" width="12.5" style="3" customWidth="1"/>
    <col min="15363" max="15363" width="8.625" style="3" customWidth="1"/>
    <col min="15364" max="15364" width="10.625" style="3" customWidth="1"/>
    <col min="15365" max="15365" width="8.625" style="3" customWidth="1"/>
    <col min="15366" max="15366" width="10.625" style="3" customWidth="1"/>
    <col min="15367" max="15367" width="8.625" style="3" customWidth="1"/>
    <col min="15368" max="15368" width="10.625" style="3" customWidth="1"/>
    <col min="15369" max="15369" width="8.625" style="3" customWidth="1"/>
    <col min="15370" max="15370" width="10.625" style="3" customWidth="1"/>
    <col min="15371" max="15371" width="8.625" style="3" customWidth="1"/>
    <col min="15372" max="15372" width="10.625" style="3" customWidth="1"/>
    <col min="15373" max="15373" width="8.625" style="3" customWidth="1"/>
    <col min="15374" max="15374" width="10.625" style="3" customWidth="1"/>
    <col min="15375" max="15375" width="8.625" style="3" customWidth="1"/>
    <col min="15376" max="15377" width="10.625" style="3" customWidth="1"/>
    <col min="15378" max="15378" width="2.125" style="3" customWidth="1"/>
    <col min="15379" max="15383" width="7.125" style="3" customWidth="1"/>
    <col min="15384" max="15616" width="9" style="3" customWidth="1"/>
    <col min="15617" max="15617" width="3.125" style="3" customWidth="1"/>
    <col min="15618" max="15618" width="12.5" style="3" customWidth="1"/>
    <col min="15619" max="15619" width="8.625" style="3" customWidth="1"/>
    <col min="15620" max="15620" width="10.625" style="3" customWidth="1"/>
    <col min="15621" max="15621" width="8.625" style="3" customWidth="1"/>
    <col min="15622" max="15622" width="10.625" style="3" customWidth="1"/>
    <col min="15623" max="15623" width="8.625" style="3" customWidth="1"/>
    <col min="15624" max="15624" width="10.625" style="3" customWidth="1"/>
    <col min="15625" max="15625" width="8.625" style="3" customWidth="1"/>
    <col min="15626" max="15626" width="10.625" style="3" customWidth="1"/>
    <col min="15627" max="15627" width="8.625" style="3" customWidth="1"/>
    <col min="15628" max="15628" width="10.625" style="3" customWidth="1"/>
    <col min="15629" max="15629" width="8.625" style="3" customWidth="1"/>
    <col min="15630" max="15630" width="10.625" style="3" customWidth="1"/>
    <col min="15631" max="15631" width="8.625" style="3" customWidth="1"/>
    <col min="15632" max="15633" width="10.625" style="3" customWidth="1"/>
    <col min="15634" max="15634" width="2.125" style="3" customWidth="1"/>
    <col min="15635" max="15639" width="7.125" style="3" customWidth="1"/>
    <col min="15640" max="15872" width="9" style="3" customWidth="1"/>
    <col min="15873" max="15873" width="3.125" style="3" customWidth="1"/>
    <col min="15874" max="15874" width="12.5" style="3" customWidth="1"/>
    <col min="15875" max="15875" width="8.625" style="3" customWidth="1"/>
    <col min="15876" max="15876" width="10.625" style="3" customWidth="1"/>
    <col min="15877" max="15877" width="8.625" style="3" customWidth="1"/>
    <col min="15878" max="15878" width="10.625" style="3" customWidth="1"/>
    <col min="15879" max="15879" width="8.625" style="3" customWidth="1"/>
    <col min="15880" max="15880" width="10.625" style="3" customWidth="1"/>
    <col min="15881" max="15881" width="8.625" style="3" customWidth="1"/>
    <col min="15882" max="15882" width="10.625" style="3" customWidth="1"/>
    <col min="15883" max="15883" width="8.625" style="3" customWidth="1"/>
    <col min="15884" max="15884" width="10.625" style="3" customWidth="1"/>
    <col min="15885" max="15885" width="8.625" style="3" customWidth="1"/>
    <col min="15886" max="15886" width="10.625" style="3" customWidth="1"/>
    <col min="15887" max="15887" width="8.625" style="3" customWidth="1"/>
    <col min="15888" max="15889" width="10.625" style="3" customWidth="1"/>
    <col min="15890" max="15890" width="2.125" style="3" customWidth="1"/>
    <col min="15891" max="15895" width="7.125" style="3" customWidth="1"/>
    <col min="15896" max="16128" width="9" style="3" customWidth="1"/>
    <col min="16129" max="16129" width="3.125" style="3" customWidth="1"/>
    <col min="16130" max="16130" width="12.5" style="3" customWidth="1"/>
    <col min="16131" max="16131" width="8.625" style="3" customWidth="1"/>
    <col min="16132" max="16132" width="10.625" style="3" customWidth="1"/>
    <col min="16133" max="16133" width="8.625" style="3" customWidth="1"/>
    <col min="16134" max="16134" width="10.625" style="3" customWidth="1"/>
    <col min="16135" max="16135" width="8.625" style="3" customWidth="1"/>
    <col min="16136" max="16136" width="10.625" style="3" customWidth="1"/>
    <col min="16137" max="16137" width="8.625" style="3" customWidth="1"/>
    <col min="16138" max="16138" width="10.625" style="3" customWidth="1"/>
    <col min="16139" max="16139" width="8.625" style="3" customWidth="1"/>
    <col min="16140" max="16140" width="10.625" style="3" customWidth="1"/>
    <col min="16141" max="16141" width="8.625" style="3" customWidth="1"/>
    <col min="16142" max="16142" width="10.625" style="3" customWidth="1"/>
    <col min="16143" max="16143" width="8.625" style="3" customWidth="1"/>
    <col min="16144" max="16145" width="10.625" style="3" customWidth="1"/>
    <col min="16146" max="16146" width="2.125" style="3" customWidth="1"/>
    <col min="16147" max="16151" width="7.125" style="3" customWidth="1"/>
    <col min="16152" max="16384" width="9" style="3" customWidth="1"/>
  </cols>
  <sheetData>
    <row r="1" spans="1:17" ht="24.95" customHeight="1">
      <c r="A1" s="35" t="s">
        <v>180</v>
      </c>
      <c r="C1" s="14"/>
      <c r="D1" s="14"/>
      <c r="E1" s="14"/>
    </row>
    <row r="2" spans="1:17" s="22" customFormat="1" ht="15" customHeight="1">
      <c r="A2" s="38"/>
      <c r="C2" s="4"/>
      <c r="D2" s="4"/>
      <c r="E2" s="4"/>
    </row>
    <row r="3" spans="1:17" s="4" customFormat="1" ht="15" customHeight="1">
      <c r="A3" s="4"/>
      <c r="B3" s="12"/>
      <c r="C3" s="12"/>
      <c r="D3" s="12"/>
      <c r="E3" s="12"/>
      <c r="F3" s="12"/>
      <c r="G3" s="12"/>
      <c r="H3" s="12"/>
      <c r="I3" s="12"/>
      <c r="J3" s="12"/>
      <c r="K3" s="12"/>
      <c r="L3" s="12"/>
      <c r="M3" s="12"/>
      <c r="N3" s="12"/>
      <c r="O3" s="12"/>
      <c r="P3" s="12"/>
      <c r="Q3" s="43" t="s">
        <v>33</v>
      </c>
    </row>
    <row r="4" spans="1:17" s="4" customFormat="1" ht="30" customHeight="1">
      <c r="A4" s="12"/>
      <c r="B4" s="63" t="s">
        <v>292</v>
      </c>
      <c r="C4" s="39" t="s">
        <v>290</v>
      </c>
      <c r="D4" s="8"/>
      <c r="E4" s="39" t="s">
        <v>224</v>
      </c>
      <c r="F4" s="8"/>
      <c r="G4" s="39" t="s">
        <v>288</v>
      </c>
      <c r="H4" s="8"/>
      <c r="I4" s="39" t="s">
        <v>287</v>
      </c>
      <c r="J4" s="8"/>
      <c r="K4" s="8" t="s">
        <v>285</v>
      </c>
      <c r="L4" s="8"/>
      <c r="M4" s="39" t="s">
        <v>284</v>
      </c>
      <c r="N4" s="8"/>
      <c r="O4" s="39" t="s">
        <v>164</v>
      </c>
      <c r="P4" s="8"/>
      <c r="Q4" s="40" t="s">
        <v>291</v>
      </c>
    </row>
    <row r="5" spans="1:17" s="4" customFormat="1" ht="30" customHeight="1">
      <c r="A5" s="12"/>
      <c r="B5" s="32"/>
      <c r="C5" s="114" t="s">
        <v>280</v>
      </c>
      <c r="D5" s="114" t="s">
        <v>189</v>
      </c>
      <c r="E5" s="114" t="s">
        <v>280</v>
      </c>
      <c r="F5" s="114" t="s">
        <v>189</v>
      </c>
      <c r="G5" s="114" t="s">
        <v>280</v>
      </c>
      <c r="H5" s="114" t="s">
        <v>189</v>
      </c>
      <c r="I5" s="114" t="s">
        <v>280</v>
      </c>
      <c r="J5" s="114" t="s">
        <v>189</v>
      </c>
      <c r="K5" s="114" t="s">
        <v>282</v>
      </c>
      <c r="L5" s="114" t="s">
        <v>281</v>
      </c>
      <c r="M5" s="114" t="s">
        <v>280</v>
      </c>
      <c r="N5" s="114" t="s">
        <v>189</v>
      </c>
      <c r="O5" s="114" t="s">
        <v>280</v>
      </c>
      <c r="P5" s="114" t="s">
        <v>189</v>
      </c>
      <c r="Q5" s="40"/>
    </row>
    <row r="6" spans="1:17" s="4" customFormat="1" ht="30" customHeight="1">
      <c r="A6" s="4"/>
      <c r="B6" s="40" t="s">
        <v>188</v>
      </c>
      <c r="C6" s="41">
        <v>848</v>
      </c>
      <c r="D6" s="41">
        <v>1256</v>
      </c>
      <c r="E6" s="41">
        <v>757</v>
      </c>
      <c r="F6" s="41">
        <v>1133</v>
      </c>
      <c r="G6" s="41">
        <v>765</v>
      </c>
      <c r="H6" s="41">
        <v>1150</v>
      </c>
      <c r="I6" s="41">
        <v>66</v>
      </c>
      <c r="J6" s="41">
        <v>92</v>
      </c>
      <c r="K6" s="41">
        <v>144</v>
      </c>
      <c r="L6" s="41">
        <v>151</v>
      </c>
      <c r="M6" s="41">
        <v>744</v>
      </c>
      <c r="N6" s="41">
        <v>966</v>
      </c>
      <c r="O6" s="118">
        <v>45.4</v>
      </c>
      <c r="P6" s="118">
        <v>51.7</v>
      </c>
      <c r="Q6" s="118">
        <v>11.6</v>
      </c>
    </row>
    <row r="7" spans="1:17" s="4" customFormat="1" ht="30" customHeight="1">
      <c r="A7" s="4"/>
      <c r="B7" s="40" t="s">
        <v>186</v>
      </c>
      <c r="C7" s="41">
        <v>902</v>
      </c>
      <c r="D7" s="41">
        <v>1326</v>
      </c>
      <c r="E7" s="41">
        <v>793</v>
      </c>
      <c r="F7" s="41">
        <v>1178</v>
      </c>
      <c r="G7" s="41">
        <v>810</v>
      </c>
      <c r="H7" s="41">
        <v>1204</v>
      </c>
      <c r="I7" s="41">
        <v>70</v>
      </c>
      <c r="J7" s="41">
        <v>100</v>
      </c>
      <c r="K7" s="41">
        <v>160</v>
      </c>
      <c r="L7" s="41">
        <v>165</v>
      </c>
      <c r="M7" s="41">
        <v>793</v>
      </c>
      <c r="N7" s="41">
        <v>1028</v>
      </c>
      <c r="O7" s="118">
        <v>36</v>
      </c>
      <c r="P7" s="118">
        <v>41</v>
      </c>
      <c r="Q7" s="118">
        <v>12</v>
      </c>
    </row>
    <row r="8" spans="1:17" s="4" customFormat="1" ht="30" customHeight="1">
      <c r="A8" s="4"/>
      <c r="B8" s="111" t="s">
        <v>35</v>
      </c>
      <c r="C8" s="115">
        <v>943</v>
      </c>
      <c r="D8" s="115">
        <v>1381</v>
      </c>
      <c r="E8" s="115">
        <v>810</v>
      </c>
      <c r="F8" s="115">
        <v>1195</v>
      </c>
      <c r="G8" s="115">
        <v>841</v>
      </c>
      <c r="H8" s="115">
        <v>1239</v>
      </c>
      <c r="I8" s="115">
        <v>79</v>
      </c>
      <c r="J8" s="115">
        <v>118</v>
      </c>
      <c r="K8" s="115">
        <v>163</v>
      </c>
      <c r="L8" s="115">
        <v>166</v>
      </c>
      <c r="M8" s="115">
        <v>829</v>
      </c>
      <c r="N8" s="115">
        <v>1067</v>
      </c>
      <c r="O8" s="119">
        <v>35</v>
      </c>
      <c r="P8" s="119">
        <v>41</v>
      </c>
      <c r="Q8" s="119">
        <v>12.6</v>
      </c>
    </row>
    <row r="9" spans="1:17" s="4" customFormat="1" ht="30" customHeight="1">
      <c r="A9" s="4"/>
      <c r="B9" s="111" t="s">
        <v>155</v>
      </c>
      <c r="C9" s="115">
        <v>945</v>
      </c>
      <c r="D9" s="115">
        <v>1354</v>
      </c>
      <c r="E9" s="115">
        <v>810</v>
      </c>
      <c r="F9" s="115">
        <v>1169</v>
      </c>
      <c r="G9" s="115">
        <v>847</v>
      </c>
      <c r="H9" s="115">
        <v>1219</v>
      </c>
      <c r="I9" s="115">
        <v>66</v>
      </c>
      <c r="J9" s="115">
        <v>103</v>
      </c>
      <c r="K9" s="115">
        <v>166</v>
      </c>
      <c r="L9" s="115">
        <v>168</v>
      </c>
      <c r="M9" s="115">
        <v>844</v>
      </c>
      <c r="N9" s="115">
        <v>1085</v>
      </c>
      <c r="O9" s="119">
        <v>32</v>
      </c>
      <c r="P9" s="119">
        <v>35</v>
      </c>
      <c r="Q9" s="119">
        <v>12.2</v>
      </c>
    </row>
    <row r="10" spans="1:17" s="4" customFormat="1" ht="30" customHeight="1">
      <c r="A10" s="4"/>
      <c r="B10" s="40" t="s">
        <v>185</v>
      </c>
      <c r="C10" s="41">
        <v>935</v>
      </c>
      <c r="D10" s="41">
        <v>1293</v>
      </c>
      <c r="E10" s="41">
        <v>805</v>
      </c>
      <c r="F10" s="41">
        <v>1123</v>
      </c>
      <c r="G10" s="41">
        <v>842</v>
      </c>
      <c r="H10" s="41">
        <v>1178</v>
      </c>
      <c r="I10" s="41">
        <v>63</v>
      </c>
      <c r="J10" s="41">
        <v>88</v>
      </c>
      <c r="K10" s="41">
        <v>176</v>
      </c>
      <c r="L10" s="41">
        <v>181</v>
      </c>
      <c r="M10" s="41">
        <v>834</v>
      </c>
      <c r="N10" s="41">
        <v>1040</v>
      </c>
      <c r="O10" s="118">
        <v>38</v>
      </c>
      <c r="P10" s="118">
        <v>43.6</v>
      </c>
      <c r="Q10" s="118">
        <v>11.6</v>
      </c>
    </row>
    <row r="11" spans="1:17" s="4" customFormat="1" ht="30" customHeight="1">
      <c r="A11" s="4"/>
      <c r="B11" s="112"/>
      <c r="C11" s="116"/>
      <c r="D11" s="116"/>
      <c r="E11" s="116"/>
      <c r="F11" s="116"/>
      <c r="G11" s="116"/>
      <c r="H11" s="116"/>
      <c r="I11" s="116"/>
      <c r="J11" s="116"/>
      <c r="K11" s="116"/>
      <c r="L11" s="116"/>
      <c r="M11" s="116"/>
      <c r="N11" s="116"/>
      <c r="O11" s="120"/>
      <c r="P11" s="120"/>
      <c r="Q11" s="120"/>
    </row>
    <row r="12" spans="1:17" s="4" customFormat="1" ht="30" customHeight="1">
      <c r="A12" s="4"/>
      <c r="B12" s="63" t="s">
        <v>14</v>
      </c>
      <c r="C12" s="39" t="s">
        <v>290</v>
      </c>
      <c r="D12" s="8"/>
      <c r="E12" s="39" t="s">
        <v>224</v>
      </c>
      <c r="F12" s="8"/>
      <c r="G12" s="39" t="s">
        <v>288</v>
      </c>
      <c r="H12" s="8"/>
      <c r="I12" s="39" t="s">
        <v>287</v>
      </c>
      <c r="J12" s="8"/>
      <c r="K12" s="8" t="s">
        <v>285</v>
      </c>
      <c r="L12" s="8"/>
      <c r="M12" s="39" t="s">
        <v>284</v>
      </c>
      <c r="N12" s="8"/>
      <c r="O12" s="39" t="s">
        <v>164</v>
      </c>
      <c r="P12" s="8"/>
      <c r="Q12" s="40" t="s">
        <v>283</v>
      </c>
    </row>
    <row r="13" spans="1:17" s="22" customFormat="1" ht="30" customHeight="1">
      <c r="B13" s="32"/>
      <c r="C13" s="114" t="s">
        <v>280</v>
      </c>
      <c r="D13" s="114" t="s">
        <v>189</v>
      </c>
      <c r="E13" s="114" t="s">
        <v>280</v>
      </c>
      <c r="F13" s="114" t="s">
        <v>189</v>
      </c>
      <c r="G13" s="114" t="s">
        <v>280</v>
      </c>
      <c r="H13" s="114" t="s">
        <v>189</v>
      </c>
      <c r="I13" s="114" t="s">
        <v>280</v>
      </c>
      <c r="J13" s="114" t="s">
        <v>189</v>
      </c>
      <c r="K13" s="114" t="s">
        <v>282</v>
      </c>
      <c r="L13" s="114" t="s">
        <v>281</v>
      </c>
      <c r="M13" s="114" t="s">
        <v>280</v>
      </c>
      <c r="N13" s="114" t="s">
        <v>189</v>
      </c>
      <c r="O13" s="114" t="s">
        <v>280</v>
      </c>
      <c r="P13" s="114" t="s">
        <v>189</v>
      </c>
      <c r="Q13" s="40"/>
    </row>
    <row r="14" spans="1:17" s="22" customFormat="1" ht="30" customHeight="1">
      <c r="B14" s="40" t="s">
        <v>182</v>
      </c>
      <c r="C14" s="41">
        <v>910</v>
      </c>
      <c r="D14" s="41">
        <v>1238</v>
      </c>
      <c r="E14" s="41">
        <v>780</v>
      </c>
      <c r="F14" s="41">
        <v>1071</v>
      </c>
      <c r="G14" s="41">
        <v>830</v>
      </c>
      <c r="H14" s="41">
        <v>1142</v>
      </c>
      <c r="I14" s="41">
        <v>57</v>
      </c>
      <c r="J14" s="41">
        <v>82</v>
      </c>
      <c r="K14" s="41">
        <v>186</v>
      </c>
      <c r="L14" s="41">
        <v>194</v>
      </c>
      <c r="M14" s="41">
        <v>810</v>
      </c>
      <c r="N14" s="41">
        <v>999</v>
      </c>
      <c r="O14" s="121">
        <v>37</v>
      </c>
      <c r="P14" s="121">
        <v>46</v>
      </c>
      <c r="Q14" s="123">
        <v>1.1200000000000001</v>
      </c>
    </row>
    <row r="15" spans="1:17" s="22" customFormat="1" ht="30" customHeight="1">
      <c r="B15" s="40" t="s">
        <v>181</v>
      </c>
      <c r="C15" s="41">
        <v>909</v>
      </c>
      <c r="D15" s="41">
        <v>1216</v>
      </c>
      <c r="E15" s="41">
        <v>759</v>
      </c>
      <c r="F15" s="41">
        <v>1027</v>
      </c>
      <c r="G15" s="41">
        <v>819</v>
      </c>
      <c r="H15" s="41">
        <v>1109</v>
      </c>
      <c r="I15" s="41">
        <v>55</v>
      </c>
      <c r="J15" s="41">
        <v>79</v>
      </c>
      <c r="K15" s="41">
        <v>199</v>
      </c>
      <c r="L15" s="41">
        <v>205</v>
      </c>
      <c r="M15" s="41">
        <v>822</v>
      </c>
      <c r="N15" s="41">
        <v>1003</v>
      </c>
      <c r="O15" s="121">
        <v>34</v>
      </c>
      <c r="P15" s="121">
        <v>41</v>
      </c>
      <c r="Q15" s="123">
        <v>1.0900000000000001</v>
      </c>
    </row>
    <row r="16" spans="1:17" s="22" customFormat="1" ht="30" customHeight="1">
      <c r="B16" s="40" t="s">
        <v>327</v>
      </c>
      <c r="C16" s="41">
        <v>919</v>
      </c>
      <c r="D16" s="41">
        <v>1217</v>
      </c>
      <c r="E16" s="41">
        <v>761</v>
      </c>
      <c r="F16" s="41">
        <v>1023</v>
      </c>
      <c r="G16" s="41">
        <v>828</v>
      </c>
      <c r="H16" s="41">
        <v>1112</v>
      </c>
      <c r="I16" s="41">
        <v>50</v>
      </c>
      <c r="J16" s="41">
        <v>79</v>
      </c>
      <c r="K16" s="41">
        <v>210</v>
      </c>
      <c r="L16" s="41">
        <v>216</v>
      </c>
      <c r="M16" s="41">
        <v>819</v>
      </c>
      <c r="N16" s="41">
        <v>977</v>
      </c>
      <c r="O16" s="121">
        <v>31</v>
      </c>
      <c r="P16" s="121">
        <v>34</v>
      </c>
      <c r="Q16" s="123">
        <f>D16/111143*100</f>
        <v>1.0949857390928803</v>
      </c>
    </row>
    <row r="17" spans="2:17" s="22" customFormat="1" ht="30" customHeight="1">
      <c r="B17" s="40" t="s">
        <v>57</v>
      </c>
      <c r="C17" s="41">
        <v>937</v>
      </c>
      <c r="D17" s="41">
        <v>1247</v>
      </c>
      <c r="E17" s="41">
        <v>767</v>
      </c>
      <c r="F17" s="41">
        <v>1041</v>
      </c>
      <c r="G17" s="41">
        <v>845</v>
      </c>
      <c r="H17" s="41">
        <v>1136</v>
      </c>
      <c r="I17" s="41">
        <v>53</v>
      </c>
      <c r="J17" s="41">
        <v>86</v>
      </c>
      <c r="K17" s="41">
        <v>216</v>
      </c>
      <c r="L17" s="41">
        <v>219</v>
      </c>
      <c r="M17" s="41">
        <v>836</v>
      </c>
      <c r="N17" s="41">
        <v>1010</v>
      </c>
      <c r="O17" s="121">
        <v>26</v>
      </c>
      <c r="P17" s="121">
        <v>30</v>
      </c>
      <c r="Q17" s="123">
        <f>D17/111143*100</f>
        <v>1.1219779923162052</v>
      </c>
    </row>
    <row r="18" spans="2:17" s="22" customFormat="1" ht="30" customHeight="1">
      <c r="B18" s="40" t="s">
        <v>335</v>
      </c>
      <c r="C18" s="41">
        <v>929</v>
      </c>
      <c r="D18" s="41">
        <v>1225</v>
      </c>
      <c r="E18" s="41">
        <v>762</v>
      </c>
      <c r="F18" s="41">
        <v>1015</v>
      </c>
      <c r="G18" s="41">
        <v>840</v>
      </c>
      <c r="H18" s="41">
        <v>1111</v>
      </c>
      <c r="I18" s="41">
        <v>47</v>
      </c>
      <c r="J18" s="41">
        <v>78</v>
      </c>
      <c r="K18" s="41">
        <v>232</v>
      </c>
      <c r="L18" s="41">
        <v>238</v>
      </c>
      <c r="M18" s="41">
        <v>828</v>
      </c>
      <c r="N18" s="41">
        <v>997</v>
      </c>
      <c r="O18" s="121">
        <v>24</v>
      </c>
      <c r="P18" s="121">
        <v>26</v>
      </c>
      <c r="Q18" s="123">
        <f>D18/111143*100</f>
        <v>1.1021836732857671</v>
      </c>
    </row>
    <row r="19" spans="2:17" s="22" customFormat="1" ht="30" customHeight="1">
      <c r="B19" s="40" t="s">
        <v>165</v>
      </c>
      <c r="C19" s="41">
        <v>937</v>
      </c>
      <c r="D19" s="41">
        <v>1204</v>
      </c>
      <c r="E19" s="41">
        <v>762</v>
      </c>
      <c r="F19" s="41">
        <v>994</v>
      </c>
      <c r="G19" s="41">
        <v>851</v>
      </c>
      <c r="H19" s="41">
        <v>1103</v>
      </c>
      <c r="I19" s="41">
        <v>44</v>
      </c>
      <c r="J19" s="41">
        <v>71</v>
      </c>
      <c r="K19" s="41">
        <v>248</v>
      </c>
      <c r="L19" s="41">
        <v>257</v>
      </c>
      <c r="M19" s="41">
        <v>834</v>
      </c>
      <c r="N19" s="41">
        <v>993</v>
      </c>
      <c r="O19" s="121">
        <v>24</v>
      </c>
      <c r="P19" s="121">
        <v>25</v>
      </c>
      <c r="Q19" s="123">
        <f>D19/110646*100</f>
        <v>1.0881550169007466</v>
      </c>
    </row>
    <row r="20" spans="2:17" s="22" customFormat="1" ht="30" customHeight="1">
      <c r="B20" s="40" t="s">
        <v>347</v>
      </c>
      <c r="C20" s="41">
        <v>940</v>
      </c>
      <c r="D20" s="41">
        <v>1194</v>
      </c>
      <c r="E20" s="41">
        <v>744</v>
      </c>
      <c r="F20" s="41">
        <v>961</v>
      </c>
      <c r="G20" s="41">
        <v>838</v>
      </c>
      <c r="H20" s="41">
        <v>1079</v>
      </c>
      <c r="I20" s="41">
        <v>41</v>
      </c>
      <c r="J20" s="41">
        <v>59</v>
      </c>
      <c r="K20" s="41">
        <v>254</v>
      </c>
      <c r="L20" s="41">
        <v>262</v>
      </c>
      <c r="M20" s="41">
        <v>836</v>
      </c>
      <c r="N20" s="41">
        <v>992</v>
      </c>
      <c r="O20" s="121">
        <v>25</v>
      </c>
      <c r="P20" s="121">
        <v>27</v>
      </c>
      <c r="Q20" s="70">
        <f>D20/110092*100</f>
        <v>1.0845474693892381</v>
      </c>
    </row>
    <row r="21" spans="2:17" s="22" customFormat="1" ht="15" customHeight="1">
      <c r="B21" s="113"/>
      <c r="C21" s="117"/>
      <c r="D21" s="117"/>
      <c r="E21" s="117"/>
      <c r="F21" s="117"/>
      <c r="G21" s="117"/>
      <c r="H21" s="117"/>
      <c r="I21" s="117"/>
      <c r="J21" s="117"/>
      <c r="K21" s="117"/>
      <c r="L21" s="117"/>
      <c r="M21" s="117"/>
      <c r="N21" s="117"/>
      <c r="O21" s="122"/>
      <c r="P21" s="122"/>
      <c r="Q21" s="124"/>
    </row>
    <row r="22" spans="2:17" ht="15" customHeight="1">
      <c r="B22" s="22" t="s">
        <v>8</v>
      </c>
      <c r="C22" s="22"/>
      <c r="D22" s="22"/>
      <c r="E22" s="22"/>
      <c r="F22" s="22"/>
      <c r="G22" s="22"/>
      <c r="H22" s="22"/>
      <c r="I22" s="22"/>
      <c r="J22" s="22"/>
      <c r="K22" s="22"/>
      <c r="L22" s="22"/>
      <c r="M22" s="22"/>
      <c r="N22" s="22"/>
      <c r="O22" s="22"/>
      <c r="P22" s="22"/>
      <c r="Q22" s="22"/>
    </row>
    <row r="23" spans="2:17" ht="30" customHeight="1"/>
    <row r="24" spans="2:17" ht="15" customHeight="1"/>
    <row r="25" spans="2:17" ht="15" customHeight="1"/>
    <row r="26" spans="2:17" ht="15" customHeight="1"/>
    <row r="27" spans="2:17" ht="15" customHeight="1"/>
    <row r="28" spans="2:17" ht="15" customHeight="1"/>
    <row r="29" spans="2:17" ht="15" customHeight="1"/>
  </sheetData>
  <customSheetViews>
    <customSheetView guid="{A5EB8AB4-CC80-C84C-8B39-14C6B33257B7}" scale="85" view="pageBreakPreview" topLeftCell="B8">
      <selection activeCell="F28" sqref="F28"/>
      <pageMargins left="0.43307086614173229" right="0.47244094488188981" top="0.98425196850393704" bottom="0.98425196850393704" header="0.51181102362204722" footer="0.51181102362204722"/>
      <pageSetup paperSize="9" scale="84" orientation="landscape" r:id="rId1"/>
      <headerFooter alignWithMargins="0"/>
    </customSheetView>
    <customSheetView guid="{E537E2BF-54E7-AF4D-9A48-B68363196703}" scale="85" view="pageBreakPreview" topLeftCell="B8">
      <selection activeCell="F28" sqref="F28"/>
      <pageMargins left="0.43307086614173229" right="0.47244094488188981" top="0.98425196850393704" bottom="0.98425196850393704" header="0.51181102362204722" footer="0.51181102362204722"/>
      <pageSetup paperSize="9" scale="84" orientation="landscape" r:id="rId2"/>
      <headerFooter alignWithMargins="0"/>
    </customSheetView>
    <customSheetView guid="{5176ADCB-C40E-8740-8D62-B82BE93AE2C6}" scale="85" view="pageBreakPreview" topLeftCell="B8">
      <selection activeCell="F28" sqref="F28"/>
      <pageMargins left="0.43307086614173229" right="0.47244094488188981" top="0.98425196850393704" bottom="0.98425196850393704" header="0.51181102362204722" footer="0.51181102362204722"/>
      <pageSetup paperSize="9" scale="84" orientation="landscape" r:id="rId3"/>
      <headerFooter alignWithMargins="0"/>
    </customSheetView>
    <customSheetView guid="{A158B920-AC25-424B-9959-14AC4A1CF9B5}" scale="85" view="pageBreakPreview" topLeftCell="B8">
      <selection activeCell="F28" sqref="F28"/>
      <pageMargins left="0.43307086614173229" right="0.47244094488188981" top="0.98425196850393704" bottom="0.98425196850393704" header="0.51181102362204722" footer="0.51181102362204722"/>
      <pageSetup paperSize="9" scale="84" orientation="landscape" r:id="rId4"/>
      <headerFooter alignWithMargins="0"/>
    </customSheetView>
    <customSheetView guid="{4BE84941-5C45-A84E-88CE-6305226712FF}" scale="85" view="pageBreakPreview" topLeftCell="B8">
      <selection activeCell="F28" sqref="F28"/>
      <pageMargins left="0.43307086614173229" right="0.47244094488188981" top="0.98425196850393704" bottom="0.98425196850393704" header="0.51181102362204722" footer="0.51181102362204722"/>
      <pageSetup paperSize="9" scale="84" orientation="landscape" r:id="rId5"/>
      <headerFooter alignWithMargins="0"/>
    </customSheetView>
    <customSheetView guid="{4996860D-290A-3A41-87F4-08FFB3697A1E}" scale="85" showPageBreaks="1" view="pageBreakPreview" topLeftCell="B8">
      <selection activeCell="F28" sqref="F28"/>
      <pageMargins left="0.43307086614173229" right="0.47244094488188981" top="0.98425196850393704" bottom="0.98425196850393704" header="0.51181102362204722" footer="0.51181102362204722"/>
      <pageSetup paperSize="9" scale="84" orientation="landscape" r:id="rId6"/>
      <headerFooter alignWithMargins="0"/>
    </customSheetView>
    <customSheetView guid="{195A10FC-8BA6-8348-BB06-0EE2D4EBE68F}" scale="85" view="pageBreakPreview" topLeftCell="B8">
      <selection activeCell="F28" sqref="F28"/>
      <pageMargins left="0.43307086614173229" right="0.47244094488188981" top="0.98425196850393704" bottom="0.98425196850393704" header="0.51181102362204722" footer="0.51181102362204722"/>
      <pageSetup paperSize="9" scale="84" orientation="landscape" r:id="rId7"/>
      <headerFooter alignWithMargins="0"/>
    </customSheetView>
    <customSheetView guid="{33BBD285-785B-C24D-B50A-4C98AC895287}" scale="85" showPageBreaks="1" view="pageBreakPreview" topLeftCell="B8">
      <selection activeCell="F28" sqref="F28"/>
      <pageMargins left="0.43307086614173229" right="0.47244094488188981" top="0.98425196850393704" bottom="0.98425196850393704" header="0.51181102362204722" footer="0.51181102362204722"/>
      <pageSetup paperSize="9" scale="84" orientation="landscape" r:id="rId8"/>
      <headerFooter alignWithMargins="0"/>
    </customSheetView>
    <customSheetView guid="{692EB781-55BD-954F-BFCF-8FB37DE8AEFA}" scale="85" view="pageBreakPreview" topLeftCell="B8">
      <selection activeCell="F28" sqref="F28"/>
      <pageMargins left="0.43307086614173229" right="0.47244094488188981" top="0.98425196850393704" bottom="0.98425196850393704" header="0.51181102362204722" footer="0.51181102362204722"/>
      <pageSetup paperSize="9" scale="84" orientation="landscape" r:id="rId9"/>
      <headerFooter alignWithMargins="0"/>
    </customSheetView>
    <customSheetView guid="{B757FC03-6083-3442-BB1D-780F7D0FC782}" scale="85" view="pageBreakPreview" topLeftCell="B8">
      <selection activeCell="F28" sqref="F28"/>
      <pageMargins left="0.43307086614173229" right="0.47244094488188981" top="0.98425196850393704" bottom="0.98425196850393704" header="0.51181102362204722" footer="0.51181102362204722"/>
      <pageSetup paperSize="9" scale="84" orientation="landscape" r:id="rId10"/>
      <headerFooter alignWithMargins="0"/>
    </customSheetView>
    <customSheetView guid="{FE2DFBF2-B424-5B4D-9BA1-C706581D34E7}" scale="85" view="pageBreakPreview" topLeftCell="B8">
      <selection activeCell="Q20" sqref="Q20"/>
      <pageMargins left="0.43307086614173229" right="0.47244094488188981" top="0.98425196850393704" bottom="0.98425196850393704" header="0.51181102362204722" footer="0.51181102362204722"/>
      <pageSetup paperSize="9" scale="84" orientation="landscape" r:id="rId11"/>
      <headerFooter alignWithMargins="0"/>
    </customSheetView>
    <customSheetView guid="{B13CC535-C729-354C-9E06-85A6743B2336}" scale="85" view="pageBreakPreview" topLeftCell="B8">
      <selection activeCell="Q20" sqref="Q20"/>
      <pageMargins left="0.43307086614173229" right="0.47244094488188981" top="0.98425196850393704" bottom="0.98425196850393704" header="0.51181102362204722" footer="0.51181102362204722"/>
      <pageSetup paperSize="9" scale="84" orientation="landscape" r:id="rId12"/>
      <headerFooter alignWithMargins="0"/>
    </customSheetView>
    <customSheetView guid="{CABF87AC-595D-E643-8BF0-9EB9AA0D768A}" scale="85" showPageBreaks="1" view="pageBreakPreview" topLeftCell="B8">
      <selection activeCell="F28" sqref="F28"/>
      <pageMargins left="0.43307086614173229" right="0.47244094488188981" top="0.98425196850393704" bottom="0.98425196850393704" header="0.51181102362204722" footer="0.51181102362204722"/>
      <pageSetup paperSize="9" scale="84" orientation="landscape" r:id="rId13"/>
      <headerFooter alignWithMargins="0"/>
    </customSheetView>
    <customSheetView guid="{243EC010-C615-5A40-A970-628BEF2BE6DA}" scale="85" view="pageBreakPreview" topLeftCell="B8">
      <selection activeCell="F28" sqref="F28"/>
      <pageMargins left="0.43307086614173229" right="0.47244094488188981" top="0.98425196850393704" bottom="0.98425196850393704" header="0.51181102362204722" footer="0.51181102362204722"/>
      <pageSetup paperSize="9" scale="84" orientation="landscape" r:id="rId14"/>
      <headerFooter alignWithMargins="0"/>
    </customSheetView>
    <customSheetView guid="{CAB07F43-7E89-7745-9891-2E17B06210E6}" scale="85" view="pageBreakPreview" topLeftCell="B8">
      <selection activeCell="F28" sqref="F28"/>
      <pageMargins left="0.43307086614173229" right="0.47244094488188981" top="0.98425196850393704" bottom="0.98425196850393704" header="0.51181102362204722" footer="0.51181102362204722"/>
      <pageSetup paperSize="9" scale="84" orientation="landscape" r:id="rId15"/>
      <headerFooter alignWithMargins="0"/>
    </customSheetView>
    <customSheetView guid="{97B3E7CA-F0B3-3143-B2E4-7F6A2ED5C48C}" scale="85" view="pageBreakPreview" topLeftCell="B8">
      <selection activeCell="F28" sqref="F28"/>
      <pageMargins left="0.43307086614173229" right="0.47244094488188981" top="0.98425196850393704" bottom="0.98425196850393704" header="0.51181102362204722" footer="0.51181102362204722"/>
      <pageSetup paperSize="9" scale="84" orientation="landscape" r:id="rId16"/>
      <headerFooter alignWithMargins="0"/>
    </customSheetView>
    <customSheetView guid="{DE9E460F-C89E-5645-AA7E-CE9C4C2CFC12}" scale="85" showPageBreaks="1" view="pageBreakPreview" topLeftCell="B8">
      <selection activeCell="F28" sqref="F28"/>
      <pageMargins left="0.43307086614173229" right="0.47244094488188981" top="0.98425196850393704" bottom="0.98425196850393704" header="0.51181102362204722" footer="0.51181102362204722"/>
      <pageSetup paperSize="9" scale="84" orientation="landscape" r:id="rId17"/>
      <headerFooter alignWithMargins="0"/>
    </customSheetView>
    <customSheetView guid="{C77EF332-7D80-1044-85D5-819F18ECD7B4}" scale="85" view="pageBreakPreview" topLeftCell="B8">
      <selection activeCell="F28" sqref="F28"/>
      <pageMargins left="0.43307086614173229" right="0.47244094488188981" top="0.98425196850393704" bottom="0.98425196850393704" header="0.51181102362204722" footer="0.51181102362204722"/>
      <pageSetup paperSize="9" scale="84" orientation="landscape" r:id="rId18"/>
      <headerFooter alignWithMargins="0"/>
    </customSheetView>
    <customSheetView guid="{6CECD241-1D6C-7646-92A8-757A358CF712}" scale="85" showPageBreaks="1" view="pageBreakPreview" topLeftCell="B8">
      <selection activeCell="F28" sqref="F28"/>
      <pageMargins left="0.43307086614173229" right="0.47244094488188981" top="0.98425196850393704" bottom="0.98425196850393704" header="0.51181102362204722" footer="0.51181102362204722"/>
      <pageSetup paperSize="9" scale="84" orientation="landscape" r:id="rId19"/>
      <headerFooter alignWithMargins="0"/>
    </customSheetView>
    <customSheetView guid="{2F70F053-3AC9-1B4A-91C9-6FBA078D9D33}" scale="85" view="pageBreakPreview" topLeftCell="B8">
      <selection activeCell="F28" sqref="F28"/>
      <pageMargins left="0.43307086614173229" right="0.47244094488188981" top="0.98425196850393704" bottom="0.98425196850393704" header="0.51181102362204722" footer="0.51181102362204722"/>
      <pageSetup paperSize="9" scale="84" orientation="landscape" r:id="rId20"/>
      <headerFooter alignWithMargins="0"/>
    </customSheetView>
    <customSheetView guid="{C4ABE724-0C48-564B-B46B-A8D4415A7CA3}" scale="85" showPageBreaks="1" view="pageBreakPreview" topLeftCell="B8">
      <selection activeCell="F28" sqref="F28"/>
      <pageMargins left="0.43307086614173229" right="0.47244094488188981" top="0.98425196850393704" bottom="0.98425196850393704" header="0.51181102362204722" footer="0.51181102362204722"/>
      <pageSetup paperSize="9" scale="84" orientation="landscape" r:id="rId21"/>
      <headerFooter alignWithMargins="0"/>
    </customSheetView>
    <customSheetView guid="{921C762F-6DA3-EC47-BFAE-A316B3663034}" scale="85" view="pageBreakPreview" topLeftCell="B8">
      <selection activeCell="F28" sqref="F28"/>
      <pageMargins left="0.43307086614173229" right="0.47244094488188981" top="0.98425196850393704" bottom="0.98425196850393704" header="0.51181102362204722" footer="0.51181102362204722"/>
      <pageSetup paperSize="9" scale="84" orientation="landscape" r:id="rId22"/>
      <headerFooter alignWithMargins="0"/>
    </customSheetView>
    <customSheetView guid="{13BDB573-1580-9347-9292-9BDFB1BEC180}" scale="85" showPageBreaks="1" view="pageBreakPreview" topLeftCell="B8">
      <selection activeCell="F28" sqref="F28"/>
      <pageMargins left="0.43307086614173229" right="0.47244094488188981" top="0.98425196850393704" bottom="0.98425196850393704" header="0.51181102362204722" footer="0.51181102362204722"/>
      <pageSetup paperSize="9" scale="84" orientation="landscape" r:id="rId23"/>
      <headerFooter alignWithMargins="0"/>
    </customSheetView>
    <customSheetView guid="{9D5A8730-9745-6543-AF40-A975993FFB3C}" scale="85" showPageBreaks="1" view="pageBreakPreview" topLeftCell="B8">
      <selection activeCell="H14" sqref="H14"/>
      <pageMargins left="0.43307086614173229" right="0.47244094488188981" top="0.98425196850393704" bottom="0.98425196850393704" header="0.51181102362204722" footer="0.51181102362204722"/>
      <pageSetup paperSize="9" scale="84" orientation="landscape" r:id="rId24"/>
      <headerFooter alignWithMargins="0"/>
    </customSheetView>
    <customSheetView guid="{09F96152-7CAD-C243-A97A-98F3B0FC4A33}" scale="85" view="pageBreakPreview" topLeftCell="B7">
      <selection activeCell="I22" sqref="I22"/>
      <pageMargins left="0.43307086614173229" right="0.47244094488188981" top="0.98425196850393704" bottom="0.98425196850393704" header="0.51181102362204722" footer="0.51181102362204722"/>
      <pageSetup paperSize="9" scale="82" orientation="landscape" r:id="rId25"/>
      <headerFooter alignWithMargins="0"/>
    </customSheetView>
    <customSheetView guid="{096AC98C-6736-1040-B9D6-CB39671AF91F}" scale="85" view="pageBreakPreview" topLeftCell="B7">
      <selection activeCell="I22" sqref="I22"/>
      <pageMargins left="0.43307086614173229" right="0.47244094488188981" top="0.98425196850393704" bottom="0.98425196850393704" header="0.51181102362204722" footer="0.51181102362204722"/>
      <pageSetup paperSize="9" scale="82" orientation="landscape" r:id="rId26"/>
      <headerFooter alignWithMargins="0"/>
    </customSheetView>
    <customSheetView guid="{D0407C2C-ED8D-724D-8034-98AE8F8B3295}" scale="85" view="pageBreakPreview" topLeftCell="B7">
      <selection activeCell="I22" sqref="I22"/>
      <pageMargins left="0.43307086614173229" right="0.47244094488188981" top="0.98425196850393704" bottom="0.98425196850393704" header="0.51181102362204722" footer="0.51181102362204722"/>
      <pageSetup paperSize="9" scale="82" orientation="landscape" r:id="rId27"/>
      <headerFooter alignWithMargins="0"/>
    </customSheetView>
    <customSheetView guid="{E17413F9-D262-044C-8BA4-F44960AB96D1}" scale="85" view="pageBreakPreview" topLeftCell="B7">
      <selection activeCell="I22" sqref="I22"/>
      <pageMargins left="0.43307086614173229" right="0.47244094488188981" top="0.98425196850393704" bottom="0.98425196850393704" header="0.51181102362204722" footer="0.51181102362204722"/>
      <pageSetup paperSize="9" scale="82" orientation="landscape" r:id="rId28"/>
      <headerFooter alignWithMargins="0"/>
    </customSheetView>
    <customSheetView guid="{EDE1CF83-3546-8346-99C8-7E8DEBB3247D}" scale="85" view="pageBreakPreview" topLeftCell="B7">
      <selection activeCell="I22" sqref="I22"/>
      <pageMargins left="0.43307086614173229" right="0.47244094488188981" top="0.98425196850393704" bottom="0.98425196850393704" header="0.51181102362204722" footer="0.51181102362204722"/>
      <pageSetup paperSize="9" scale="82" orientation="landscape" r:id="rId29"/>
      <headerFooter alignWithMargins="0"/>
    </customSheetView>
    <customSheetView guid="{2D1C0343-8602-B54F-A57E-F5A867ED58F2}" scale="85" view="pageBreakPreview" topLeftCell="B7">
      <selection activeCell="I22" sqref="I22"/>
      <pageMargins left="0.43307086614173229" right="0.47244094488188981" top="0.98425196850393704" bottom="0.98425196850393704" header="0.51181102362204722" footer="0.51181102362204722"/>
      <pageSetup paperSize="9" scale="82" orientation="landscape" r:id="rId30"/>
      <headerFooter alignWithMargins="0"/>
    </customSheetView>
    <customSheetView guid="{938FE337-1D9D-3F4A-804B-BDD95C828A75}" scale="85" view="pageBreakPreview" topLeftCell="B7">
      <selection activeCell="I22" sqref="I22"/>
      <pageMargins left="0.43307086614173229" right="0.47244094488188981" top="0.98425196850393704" bottom="0.98425196850393704" header="0.51181102362204722" footer="0.51181102362204722"/>
      <pageSetup paperSize="9" scale="82" orientation="landscape" r:id="rId31"/>
      <headerFooter alignWithMargins="0"/>
    </customSheetView>
    <customSheetView guid="{95DD38D3-5F4A-574D-B2AE-3A0C3CFA9103}" scale="85" view="pageBreakPreview" topLeftCell="B7">
      <selection activeCell="I22" sqref="I22"/>
      <pageMargins left="0.43307086614173229" right="0.47244094488188981" top="0.98425196850393704" bottom="0.98425196850393704" header="0.51181102362204722" footer="0.51181102362204722"/>
      <pageSetup paperSize="9" scale="82" orientation="landscape" r:id="rId32"/>
      <headerFooter alignWithMargins="0"/>
    </customSheetView>
    <customSheetView guid="{12498608-D96F-BA43-B910-A260490D91ED}" scale="85" view="pageBreakPreview" topLeftCell="B7">
      <selection activeCell="I22" sqref="I22"/>
      <pageMargins left="0.43307086614173229" right="0.47244094488188981" top="0.98425196850393704" bottom="0.98425196850393704" header="0.51181102362204722" footer="0.51181102362204722"/>
      <pageSetup paperSize="9" scale="82" orientation="landscape" r:id="rId33"/>
      <headerFooter alignWithMargins="0"/>
    </customSheetView>
    <customSheetView guid="{288221DA-E461-3640-BCB6-AA8217898395}" scale="85" view="pageBreakPreview" topLeftCell="B7">
      <selection activeCell="I22" sqref="I22"/>
      <pageMargins left="0.43307086614173229" right="0.47244094488188981" top="0.98425196850393704" bottom="0.98425196850393704" header="0.51181102362204722" footer="0.51181102362204722"/>
      <pageSetup paperSize="9" scale="82" orientation="landscape" r:id="rId34"/>
      <headerFooter alignWithMargins="0"/>
    </customSheetView>
    <customSheetView guid="{D1685ABB-718A-CF4F-A312-08E85A5F4269}" scale="85" view="pageBreakPreview" topLeftCell="B7">
      <selection activeCell="I22" sqref="I22"/>
      <pageMargins left="0.43307086614173229" right="0.47244094488188981" top="0.98425196850393704" bottom="0.98425196850393704" header="0.51181102362204722" footer="0.51181102362204722"/>
      <pageSetup paperSize="9" scale="82" orientation="landscape" r:id="rId35"/>
      <headerFooter alignWithMargins="0"/>
    </customSheetView>
    <customSheetView guid="{257021EA-B7EA-3A40-A822-8BB94734030F}" scale="85" view="pageBreakPreview" topLeftCell="B7">
      <selection activeCell="I22" sqref="I22"/>
      <pageMargins left="0.43307086614173229" right="0.47244094488188981" top="0.98425196850393704" bottom="0.98425196850393704" header="0.51181102362204722" footer="0.51181102362204722"/>
      <pageSetup paperSize="9" scale="82" orientation="landscape" r:id="rId36"/>
      <headerFooter alignWithMargins="0"/>
    </customSheetView>
    <customSheetView guid="{F37DCB76-F5F4-0E4C-A170-F0CC306C23B7}" scale="85" view="pageBreakPreview" topLeftCell="B7">
      <selection activeCell="I22" sqref="I22"/>
      <pageMargins left="0.43307086614173229" right="0.47244094488188981" top="0.98425196850393704" bottom="0.98425196850393704" header="0.51181102362204722" footer="0.51181102362204722"/>
      <pageSetup paperSize="9" scale="82" orientation="landscape" r:id="rId37"/>
      <headerFooter alignWithMargins="0"/>
    </customSheetView>
    <customSheetView guid="{FE39DD97-388C-6C4F-B164-A0DF07EE2E06}" scale="85" view="pageBreakPreview" topLeftCell="B7">
      <selection activeCell="I22" sqref="I22"/>
      <pageMargins left="0.43307086614173229" right="0.47244094488188981" top="0.98425196850393704" bottom="0.98425196850393704" header="0.51181102362204722" footer="0.51181102362204722"/>
      <pageSetup paperSize="9" scale="82" orientation="landscape" r:id="rId38"/>
      <headerFooter alignWithMargins="0"/>
    </customSheetView>
    <customSheetView guid="{81A4239D-FC03-824F-9FC1-1718C6BC9AEE}" scale="85" view="pageBreakPreview" topLeftCell="B7">
      <selection activeCell="E20" sqref="E20"/>
      <pageMargins left="0.43307086614173229" right="0.47244094488188981" top="0.98425196850393704" bottom="0.98425196850393704" header="0.51181102362204722" footer="0.51181102362204722"/>
      <pageSetup paperSize="9" scale="82" orientation="landscape" r:id="rId39"/>
      <headerFooter alignWithMargins="0"/>
    </customSheetView>
  </customSheetViews>
  <mergeCells count="18">
    <mergeCell ref="C4:D4"/>
    <mergeCell ref="E4:F4"/>
    <mergeCell ref="G4:H4"/>
    <mergeCell ref="I4:J4"/>
    <mergeCell ref="K4:L4"/>
    <mergeCell ref="M4:N4"/>
    <mergeCell ref="O4:P4"/>
    <mergeCell ref="C12:D12"/>
    <mergeCell ref="E12:F12"/>
    <mergeCell ref="G12:H12"/>
    <mergeCell ref="I12:J12"/>
    <mergeCell ref="K12:L12"/>
    <mergeCell ref="M12:N12"/>
    <mergeCell ref="O12:P12"/>
    <mergeCell ref="B4:B5"/>
    <mergeCell ref="Q4:Q5"/>
    <mergeCell ref="B12:B13"/>
    <mergeCell ref="Q12:Q13"/>
  </mergeCells>
  <phoneticPr fontId="29"/>
  <pageMargins left="0.43307086614173229" right="0.47244094488188981" top="0.98425196850393704" bottom="0.98425196850393704" header="0.51181102362204722" footer="0.51181102362204722"/>
  <pageSetup paperSize="9" scale="82" fitToWidth="1" fitToHeight="1" orientation="landscape" usePrinterDefaults="1" r:id="rId40"/>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sheetPr>
    <pageSetUpPr fitToPage="1"/>
  </sheetPr>
  <dimension ref="A1:P18"/>
  <sheetViews>
    <sheetView view="pageBreakPreview" zoomScale="80" zoomScaleSheetLayoutView="80" workbookViewId="0">
      <selection activeCell="B17" sqref="B17"/>
    </sheetView>
  </sheetViews>
  <sheetFormatPr defaultRowHeight="16.2"/>
  <cols>
    <col min="1" max="1" width="3.125" style="3" customWidth="1"/>
    <col min="2" max="2" width="12" style="3" customWidth="1"/>
    <col min="3" max="3" width="12.625" style="3" customWidth="1"/>
    <col min="4" max="4" width="10.625" style="3" customWidth="1"/>
    <col min="5" max="5" width="12.625" style="3" customWidth="1"/>
    <col min="6" max="6" width="10.625" style="3" customWidth="1"/>
    <col min="7" max="7" width="12.625" style="3" customWidth="1"/>
    <col min="8" max="8" width="10.625" style="3" customWidth="1"/>
    <col min="9" max="9" width="12.625" style="3" customWidth="1"/>
    <col min="10" max="10" width="10.625" style="3" customWidth="1"/>
    <col min="11" max="11" width="12.625" style="3" customWidth="1"/>
    <col min="12" max="12" width="10.625" style="3" customWidth="1"/>
    <col min="13" max="13" width="12.625" style="3" customWidth="1"/>
    <col min="14" max="14" width="10.625" style="3" customWidth="1"/>
    <col min="15" max="15" width="12.625" style="3" customWidth="1"/>
    <col min="16" max="16" width="10.625" style="3" customWidth="1"/>
    <col min="17" max="17" width="2.125" style="3" customWidth="1"/>
    <col min="18" max="256" width="9" style="3" customWidth="1"/>
    <col min="257" max="257" width="3.125" style="3" customWidth="1"/>
    <col min="258" max="258" width="12" style="3" customWidth="1"/>
    <col min="259" max="259" width="12.625" style="3" customWidth="1"/>
    <col min="260" max="260" width="8.625" style="3" customWidth="1"/>
    <col min="261" max="261" width="12.625" style="3" customWidth="1"/>
    <col min="262" max="262" width="8.625" style="3" customWidth="1"/>
    <col min="263" max="263" width="12.625" style="3" customWidth="1"/>
    <col min="264" max="264" width="8.625" style="3" customWidth="1"/>
    <col min="265" max="265" width="12.625" style="3" customWidth="1"/>
    <col min="266" max="266" width="8.625" style="3" customWidth="1"/>
    <col min="267" max="267" width="12.625" style="3" customWidth="1"/>
    <col min="268" max="268" width="8.625" style="3" customWidth="1"/>
    <col min="269" max="269" width="12.625" style="3" customWidth="1"/>
    <col min="270" max="270" width="8.625" style="3" customWidth="1"/>
    <col min="271" max="271" width="12.625" style="3" customWidth="1"/>
    <col min="272" max="272" width="8.625" style="3" customWidth="1"/>
    <col min="273" max="273" width="2.125" style="3" customWidth="1"/>
    <col min="274" max="512" width="9" style="3" customWidth="1"/>
    <col min="513" max="513" width="3.125" style="3" customWidth="1"/>
    <col min="514" max="514" width="12" style="3" customWidth="1"/>
    <col min="515" max="515" width="12.625" style="3" customWidth="1"/>
    <col min="516" max="516" width="8.625" style="3" customWidth="1"/>
    <col min="517" max="517" width="12.625" style="3" customWidth="1"/>
    <col min="518" max="518" width="8.625" style="3" customWidth="1"/>
    <col min="519" max="519" width="12.625" style="3" customWidth="1"/>
    <col min="520" max="520" width="8.625" style="3" customWidth="1"/>
    <col min="521" max="521" width="12.625" style="3" customWidth="1"/>
    <col min="522" max="522" width="8.625" style="3" customWidth="1"/>
    <col min="523" max="523" width="12.625" style="3" customWidth="1"/>
    <col min="524" max="524" width="8.625" style="3" customWidth="1"/>
    <col min="525" max="525" width="12.625" style="3" customWidth="1"/>
    <col min="526" max="526" width="8.625" style="3" customWidth="1"/>
    <col min="527" max="527" width="12.625" style="3" customWidth="1"/>
    <col min="528" max="528" width="8.625" style="3" customWidth="1"/>
    <col min="529" max="529" width="2.125" style="3" customWidth="1"/>
    <col min="530" max="768" width="9" style="3" customWidth="1"/>
    <col min="769" max="769" width="3.125" style="3" customWidth="1"/>
    <col min="770" max="770" width="12" style="3" customWidth="1"/>
    <col min="771" max="771" width="12.625" style="3" customWidth="1"/>
    <col min="772" max="772" width="8.625" style="3" customWidth="1"/>
    <col min="773" max="773" width="12.625" style="3" customWidth="1"/>
    <col min="774" max="774" width="8.625" style="3" customWidth="1"/>
    <col min="775" max="775" width="12.625" style="3" customWidth="1"/>
    <col min="776" max="776" width="8.625" style="3" customWidth="1"/>
    <col min="777" max="777" width="12.625" style="3" customWidth="1"/>
    <col min="778" max="778" width="8.625" style="3" customWidth="1"/>
    <col min="779" max="779" width="12.625" style="3" customWidth="1"/>
    <col min="780" max="780" width="8.625" style="3" customWidth="1"/>
    <col min="781" max="781" width="12.625" style="3" customWidth="1"/>
    <col min="782" max="782" width="8.625" style="3" customWidth="1"/>
    <col min="783" max="783" width="12.625" style="3" customWidth="1"/>
    <col min="784" max="784" width="8.625" style="3" customWidth="1"/>
    <col min="785" max="785" width="2.125" style="3" customWidth="1"/>
    <col min="786" max="1024" width="9" style="3" customWidth="1"/>
    <col min="1025" max="1025" width="3.125" style="3" customWidth="1"/>
    <col min="1026" max="1026" width="12" style="3" customWidth="1"/>
    <col min="1027" max="1027" width="12.625" style="3" customWidth="1"/>
    <col min="1028" max="1028" width="8.625" style="3" customWidth="1"/>
    <col min="1029" max="1029" width="12.625" style="3" customWidth="1"/>
    <col min="1030" max="1030" width="8.625" style="3" customWidth="1"/>
    <col min="1031" max="1031" width="12.625" style="3" customWidth="1"/>
    <col min="1032" max="1032" width="8.625" style="3" customWidth="1"/>
    <col min="1033" max="1033" width="12.625" style="3" customWidth="1"/>
    <col min="1034" max="1034" width="8.625" style="3" customWidth="1"/>
    <col min="1035" max="1035" width="12.625" style="3" customWidth="1"/>
    <col min="1036" max="1036" width="8.625" style="3" customWidth="1"/>
    <col min="1037" max="1037" width="12.625" style="3" customWidth="1"/>
    <col min="1038" max="1038" width="8.625" style="3" customWidth="1"/>
    <col min="1039" max="1039" width="12.625" style="3" customWidth="1"/>
    <col min="1040" max="1040" width="8.625" style="3" customWidth="1"/>
    <col min="1041" max="1041" width="2.125" style="3" customWidth="1"/>
    <col min="1042" max="1280" width="9" style="3" customWidth="1"/>
    <col min="1281" max="1281" width="3.125" style="3" customWidth="1"/>
    <col min="1282" max="1282" width="12" style="3" customWidth="1"/>
    <col min="1283" max="1283" width="12.625" style="3" customWidth="1"/>
    <col min="1284" max="1284" width="8.625" style="3" customWidth="1"/>
    <col min="1285" max="1285" width="12.625" style="3" customWidth="1"/>
    <col min="1286" max="1286" width="8.625" style="3" customWidth="1"/>
    <col min="1287" max="1287" width="12.625" style="3" customWidth="1"/>
    <col min="1288" max="1288" width="8.625" style="3" customWidth="1"/>
    <col min="1289" max="1289" width="12.625" style="3" customWidth="1"/>
    <col min="1290" max="1290" width="8.625" style="3" customWidth="1"/>
    <col min="1291" max="1291" width="12.625" style="3" customWidth="1"/>
    <col min="1292" max="1292" width="8.625" style="3" customWidth="1"/>
    <col min="1293" max="1293" width="12.625" style="3" customWidth="1"/>
    <col min="1294" max="1294" width="8.625" style="3" customWidth="1"/>
    <col min="1295" max="1295" width="12.625" style="3" customWidth="1"/>
    <col min="1296" max="1296" width="8.625" style="3" customWidth="1"/>
    <col min="1297" max="1297" width="2.125" style="3" customWidth="1"/>
    <col min="1298" max="1536" width="9" style="3" customWidth="1"/>
    <col min="1537" max="1537" width="3.125" style="3" customWidth="1"/>
    <col min="1538" max="1538" width="12" style="3" customWidth="1"/>
    <col min="1539" max="1539" width="12.625" style="3" customWidth="1"/>
    <col min="1540" max="1540" width="8.625" style="3" customWidth="1"/>
    <col min="1541" max="1541" width="12.625" style="3" customWidth="1"/>
    <col min="1542" max="1542" width="8.625" style="3" customWidth="1"/>
    <col min="1543" max="1543" width="12.625" style="3" customWidth="1"/>
    <col min="1544" max="1544" width="8.625" style="3" customWidth="1"/>
    <col min="1545" max="1545" width="12.625" style="3" customWidth="1"/>
    <col min="1546" max="1546" width="8.625" style="3" customWidth="1"/>
    <col min="1547" max="1547" width="12.625" style="3" customWidth="1"/>
    <col min="1548" max="1548" width="8.625" style="3" customWidth="1"/>
    <col min="1549" max="1549" width="12.625" style="3" customWidth="1"/>
    <col min="1550" max="1550" width="8.625" style="3" customWidth="1"/>
    <col min="1551" max="1551" width="12.625" style="3" customWidth="1"/>
    <col min="1552" max="1552" width="8.625" style="3" customWidth="1"/>
    <col min="1553" max="1553" width="2.125" style="3" customWidth="1"/>
    <col min="1554" max="1792" width="9" style="3" customWidth="1"/>
    <col min="1793" max="1793" width="3.125" style="3" customWidth="1"/>
    <col min="1794" max="1794" width="12" style="3" customWidth="1"/>
    <col min="1795" max="1795" width="12.625" style="3" customWidth="1"/>
    <col min="1796" max="1796" width="8.625" style="3" customWidth="1"/>
    <col min="1797" max="1797" width="12.625" style="3" customWidth="1"/>
    <col min="1798" max="1798" width="8.625" style="3" customWidth="1"/>
    <col min="1799" max="1799" width="12.625" style="3" customWidth="1"/>
    <col min="1800" max="1800" width="8.625" style="3" customWidth="1"/>
    <col min="1801" max="1801" width="12.625" style="3" customWidth="1"/>
    <col min="1802" max="1802" width="8.625" style="3" customWidth="1"/>
    <col min="1803" max="1803" width="12.625" style="3" customWidth="1"/>
    <col min="1804" max="1804" width="8.625" style="3" customWidth="1"/>
    <col min="1805" max="1805" width="12.625" style="3" customWidth="1"/>
    <col min="1806" max="1806" width="8.625" style="3" customWidth="1"/>
    <col min="1807" max="1807" width="12.625" style="3" customWidth="1"/>
    <col min="1808" max="1808" width="8.625" style="3" customWidth="1"/>
    <col min="1809" max="1809" width="2.125" style="3" customWidth="1"/>
    <col min="1810" max="2048" width="9" style="3" customWidth="1"/>
    <col min="2049" max="2049" width="3.125" style="3" customWidth="1"/>
    <col min="2050" max="2050" width="12" style="3" customWidth="1"/>
    <col min="2051" max="2051" width="12.625" style="3" customWidth="1"/>
    <col min="2052" max="2052" width="8.625" style="3" customWidth="1"/>
    <col min="2053" max="2053" width="12.625" style="3" customWidth="1"/>
    <col min="2054" max="2054" width="8.625" style="3" customWidth="1"/>
    <col min="2055" max="2055" width="12.625" style="3" customWidth="1"/>
    <col min="2056" max="2056" width="8.625" style="3" customWidth="1"/>
    <col min="2057" max="2057" width="12.625" style="3" customWidth="1"/>
    <col min="2058" max="2058" width="8.625" style="3" customWidth="1"/>
    <col min="2059" max="2059" width="12.625" style="3" customWidth="1"/>
    <col min="2060" max="2060" width="8.625" style="3" customWidth="1"/>
    <col min="2061" max="2061" width="12.625" style="3" customWidth="1"/>
    <col min="2062" max="2062" width="8.625" style="3" customWidth="1"/>
    <col min="2063" max="2063" width="12.625" style="3" customWidth="1"/>
    <col min="2064" max="2064" width="8.625" style="3" customWidth="1"/>
    <col min="2065" max="2065" width="2.125" style="3" customWidth="1"/>
    <col min="2066" max="2304" width="9" style="3" customWidth="1"/>
    <col min="2305" max="2305" width="3.125" style="3" customWidth="1"/>
    <col min="2306" max="2306" width="12" style="3" customWidth="1"/>
    <col min="2307" max="2307" width="12.625" style="3" customWidth="1"/>
    <col min="2308" max="2308" width="8.625" style="3" customWidth="1"/>
    <col min="2309" max="2309" width="12.625" style="3" customWidth="1"/>
    <col min="2310" max="2310" width="8.625" style="3" customWidth="1"/>
    <col min="2311" max="2311" width="12.625" style="3" customWidth="1"/>
    <col min="2312" max="2312" width="8.625" style="3" customWidth="1"/>
    <col min="2313" max="2313" width="12.625" style="3" customWidth="1"/>
    <col min="2314" max="2314" width="8.625" style="3" customWidth="1"/>
    <col min="2315" max="2315" width="12.625" style="3" customWidth="1"/>
    <col min="2316" max="2316" width="8.625" style="3" customWidth="1"/>
    <col min="2317" max="2317" width="12.625" style="3" customWidth="1"/>
    <col min="2318" max="2318" width="8.625" style="3" customWidth="1"/>
    <col min="2319" max="2319" width="12.625" style="3" customWidth="1"/>
    <col min="2320" max="2320" width="8.625" style="3" customWidth="1"/>
    <col min="2321" max="2321" width="2.125" style="3" customWidth="1"/>
    <col min="2322" max="2560" width="9" style="3" customWidth="1"/>
    <col min="2561" max="2561" width="3.125" style="3" customWidth="1"/>
    <col min="2562" max="2562" width="12" style="3" customWidth="1"/>
    <col min="2563" max="2563" width="12.625" style="3" customWidth="1"/>
    <col min="2564" max="2564" width="8.625" style="3" customWidth="1"/>
    <col min="2565" max="2565" width="12.625" style="3" customWidth="1"/>
    <col min="2566" max="2566" width="8.625" style="3" customWidth="1"/>
    <col min="2567" max="2567" width="12.625" style="3" customWidth="1"/>
    <col min="2568" max="2568" width="8.625" style="3" customWidth="1"/>
    <col min="2569" max="2569" width="12.625" style="3" customWidth="1"/>
    <col min="2570" max="2570" width="8.625" style="3" customWidth="1"/>
    <col min="2571" max="2571" width="12.625" style="3" customWidth="1"/>
    <col min="2572" max="2572" width="8.625" style="3" customWidth="1"/>
    <col min="2573" max="2573" width="12.625" style="3" customWidth="1"/>
    <col min="2574" max="2574" width="8.625" style="3" customWidth="1"/>
    <col min="2575" max="2575" width="12.625" style="3" customWidth="1"/>
    <col min="2576" max="2576" width="8.625" style="3" customWidth="1"/>
    <col min="2577" max="2577" width="2.125" style="3" customWidth="1"/>
    <col min="2578" max="2816" width="9" style="3" customWidth="1"/>
    <col min="2817" max="2817" width="3.125" style="3" customWidth="1"/>
    <col min="2818" max="2818" width="12" style="3" customWidth="1"/>
    <col min="2819" max="2819" width="12.625" style="3" customWidth="1"/>
    <col min="2820" max="2820" width="8.625" style="3" customWidth="1"/>
    <col min="2821" max="2821" width="12.625" style="3" customWidth="1"/>
    <col min="2822" max="2822" width="8.625" style="3" customWidth="1"/>
    <col min="2823" max="2823" width="12.625" style="3" customWidth="1"/>
    <col min="2824" max="2824" width="8.625" style="3" customWidth="1"/>
    <col min="2825" max="2825" width="12.625" style="3" customWidth="1"/>
    <col min="2826" max="2826" width="8.625" style="3" customWidth="1"/>
    <col min="2827" max="2827" width="12.625" style="3" customWidth="1"/>
    <col min="2828" max="2828" width="8.625" style="3" customWidth="1"/>
    <col min="2829" max="2829" width="12.625" style="3" customWidth="1"/>
    <col min="2830" max="2830" width="8.625" style="3" customWidth="1"/>
    <col min="2831" max="2831" width="12.625" style="3" customWidth="1"/>
    <col min="2832" max="2832" width="8.625" style="3" customWidth="1"/>
    <col min="2833" max="2833" width="2.125" style="3" customWidth="1"/>
    <col min="2834" max="3072" width="9" style="3" customWidth="1"/>
    <col min="3073" max="3073" width="3.125" style="3" customWidth="1"/>
    <col min="3074" max="3074" width="12" style="3" customWidth="1"/>
    <col min="3075" max="3075" width="12.625" style="3" customWidth="1"/>
    <col min="3076" max="3076" width="8.625" style="3" customWidth="1"/>
    <col min="3077" max="3077" width="12.625" style="3" customWidth="1"/>
    <col min="3078" max="3078" width="8.625" style="3" customWidth="1"/>
    <col min="3079" max="3079" width="12.625" style="3" customWidth="1"/>
    <col min="3080" max="3080" width="8.625" style="3" customWidth="1"/>
    <col min="3081" max="3081" width="12.625" style="3" customWidth="1"/>
    <col min="3082" max="3082" width="8.625" style="3" customWidth="1"/>
    <col min="3083" max="3083" width="12.625" style="3" customWidth="1"/>
    <col min="3084" max="3084" width="8.625" style="3" customWidth="1"/>
    <col min="3085" max="3085" width="12.625" style="3" customWidth="1"/>
    <col min="3086" max="3086" width="8.625" style="3" customWidth="1"/>
    <col min="3087" max="3087" width="12.625" style="3" customWidth="1"/>
    <col min="3088" max="3088" width="8.625" style="3" customWidth="1"/>
    <col min="3089" max="3089" width="2.125" style="3" customWidth="1"/>
    <col min="3090" max="3328" width="9" style="3" customWidth="1"/>
    <col min="3329" max="3329" width="3.125" style="3" customWidth="1"/>
    <col min="3330" max="3330" width="12" style="3" customWidth="1"/>
    <col min="3331" max="3331" width="12.625" style="3" customWidth="1"/>
    <col min="3332" max="3332" width="8.625" style="3" customWidth="1"/>
    <col min="3333" max="3333" width="12.625" style="3" customWidth="1"/>
    <col min="3334" max="3334" width="8.625" style="3" customWidth="1"/>
    <col min="3335" max="3335" width="12.625" style="3" customWidth="1"/>
    <col min="3336" max="3336" width="8.625" style="3" customWidth="1"/>
    <col min="3337" max="3337" width="12.625" style="3" customWidth="1"/>
    <col min="3338" max="3338" width="8.625" style="3" customWidth="1"/>
    <col min="3339" max="3339" width="12.625" style="3" customWidth="1"/>
    <col min="3340" max="3340" width="8.625" style="3" customWidth="1"/>
    <col min="3341" max="3341" width="12.625" style="3" customWidth="1"/>
    <col min="3342" max="3342" width="8.625" style="3" customWidth="1"/>
    <col min="3343" max="3343" width="12.625" style="3" customWidth="1"/>
    <col min="3344" max="3344" width="8.625" style="3" customWidth="1"/>
    <col min="3345" max="3345" width="2.125" style="3" customWidth="1"/>
    <col min="3346" max="3584" width="9" style="3" customWidth="1"/>
    <col min="3585" max="3585" width="3.125" style="3" customWidth="1"/>
    <col min="3586" max="3586" width="12" style="3" customWidth="1"/>
    <col min="3587" max="3587" width="12.625" style="3" customWidth="1"/>
    <col min="3588" max="3588" width="8.625" style="3" customWidth="1"/>
    <col min="3589" max="3589" width="12.625" style="3" customWidth="1"/>
    <col min="3590" max="3590" width="8.625" style="3" customWidth="1"/>
    <col min="3591" max="3591" width="12.625" style="3" customWidth="1"/>
    <col min="3592" max="3592" width="8.625" style="3" customWidth="1"/>
    <col min="3593" max="3593" width="12.625" style="3" customWidth="1"/>
    <col min="3594" max="3594" width="8.625" style="3" customWidth="1"/>
    <col min="3595" max="3595" width="12.625" style="3" customWidth="1"/>
    <col min="3596" max="3596" width="8.625" style="3" customWidth="1"/>
    <col min="3597" max="3597" width="12.625" style="3" customWidth="1"/>
    <col min="3598" max="3598" width="8.625" style="3" customWidth="1"/>
    <col min="3599" max="3599" width="12.625" style="3" customWidth="1"/>
    <col min="3600" max="3600" width="8.625" style="3" customWidth="1"/>
    <col min="3601" max="3601" width="2.125" style="3" customWidth="1"/>
    <col min="3602" max="3840" width="9" style="3" customWidth="1"/>
    <col min="3841" max="3841" width="3.125" style="3" customWidth="1"/>
    <col min="3842" max="3842" width="12" style="3" customWidth="1"/>
    <col min="3843" max="3843" width="12.625" style="3" customWidth="1"/>
    <col min="3844" max="3844" width="8.625" style="3" customWidth="1"/>
    <col min="3845" max="3845" width="12.625" style="3" customWidth="1"/>
    <col min="3846" max="3846" width="8.625" style="3" customWidth="1"/>
    <col min="3847" max="3847" width="12.625" style="3" customWidth="1"/>
    <col min="3848" max="3848" width="8.625" style="3" customWidth="1"/>
    <col min="3849" max="3849" width="12.625" style="3" customWidth="1"/>
    <col min="3850" max="3850" width="8.625" style="3" customWidth="1"/>
    <col min="3851" max="3851" width="12.625" style="3" customWidth="1"/>
    <col min="3852" max="3852" width="8.625" style="3" customWidth="1"/>
    <col min="3853" max="3853" width="12.625" style="3" customWidth="1"/>
    <col min="3854" max="3854" width="8.625" style="3" customWidth="1"/>
    <col min="3855" max="3855" width="12.625" style="3" customWidth="1"/>
    <col min="3856" max="3856" width="8.625" style="3" customWidth="1"/>
    <col min="3857" max="3857" width="2.125" style="3" customWidth="1"/>
    <col min="3858" max="4096" width="9" style="3" customWidth="1"/>
    <col min="4097" max="4097" width="3.125" style="3" customWidth="1"/>
    <col min="4098" max="4098" width="12" style="3" customWidth="1"/>
    <col min="4099" max="4099" width="12.625" style="3" customWidth="1"/>
    <col min="4100" max="4100" width="8.625" style="3" customWidth="1"/>
    <col min="4101" max="4101" width="12.625" style="3" customWidth="1"/>
    <col min="4102" max="4102" width="8.625" style="3" customWidth="1"/>
    <col min="4103" max="4103" width="12.625" style="3" customWidth="1"/>
    <col min="4104" max="4104" width="8.625" style="3" customWidth="1"/>
    <col min="4105" max="4105" width="12.625" style="3" customWidth="1"/>
    <col min="4106" max="4106" width="8.625" style="3" customWidth="1"/>
    <col min="4107" max="4107" width="12.625" style="3" customWidth="1"/>
    <col min="4108" max="4108" width="8.625" style="3" customWidth="1"/>
    <col min="4109" max="4109" width="12.625" style="3" customWidth="1"/>
    <col min="4110" max="4110" width="8.625" style="3" customWidth="1"/>
    <col min="4111" max="4111" width="12.625" style="3" customWidth="1"/>
    <col min="4112" max="4112" width="8.625" style="3" customWidth="1"/>
    <col min="4113" max="4113" width="2.125" style="3" customWidth="1"/>
    <col min="4114" max="4352" width="9" style="3" customWidth="1"/>
    <col min="4353" max="4353" width="3.125" style="3" customWidth="1"/>
    <col min="4354" max="4354" width="12" style="3" customWidth="1"/>
    <col min="4355" max="4355" width="12.625" style="3" customWidth="1"/>
    <col min="4356" max="4356" width="8.625" style="3" customWidth="1"/>
    <col min="4357" max="4357" width="12.625" style="3" customWidth="1"/>
    <col min="4358" max="4358" width="8.625" style="3" customWidth="1"/>
    <col min="4359" max="4359" width="12.625" style="3" customWidth="1"/>
    <col min="4360" max="4360" width="8.625" style="3" customWidth="1"/>
    <col min="4361" max="4361" width="12.625" style="3" customWidth="1"/>
    <col min="4362" max="4362" width="8.625" style="3" customWidth="1"/>
    <col min="4363" max="4363" width="12.625" style="3" customWidth="1"/>
    <col min="4364" max="4364" width="8.625" style="3" customWidth="1"/>
    <col min="4365" max="4365" width="12.625" style="3" customWidth="1"/>
    <col min="4366" max="4366" width="8.625" style="3" customWidth="1"/>
    <col min="4367" max="4367" width="12.625" style="3" customWidth="1"/>
    <col min="4368" max="4368" width="8.625" style="3" customWidth="1"/>
    <col min="4369" max="4369" width="2.125" style="3" customWidth="1"/>
    <col min="4370" max="4608" width="9" style="3" customWidth="1"/>
    <col min="4609" max="4609" width="3.125" style="3" customWidth="1"/>
    <col min="4610" max="4610" width="12" style="3" customWidth="1"/>
    <col min="4611" max="4611" width="12.625" style="3" customWidth="1"/>
    <col min="4612" max="4612" width="8.625" style="3" customWidth="1"/>
    <col min="4613" max="4613" width="12.625" style="3" customWidth="1"/>
    <col min="4614" max="4614" width="8.625" style="3" customWidth="1"/>
    <col min="4615" max="4615" width="12.625" style="3" customWidth="1"/>
    <col min="4616" max="4616" width="8.625" style="3" customWidth="1"/>
    <col min="4617" max="4617" width="12.625" style="3" customWidth="1"/>
    <col min="4618" max="4618" width="8.625" style="3" customWidth="1"/>
    <col min="4619" max="4619" width="12.625" style="3" customWidth="1"/>
    <col min="4620" max="4620" width="8.625" style="3" customWidth="1"/>
    <col min="4621" max="4621" width="12.625" style="3" customWidth="1"/>
    <col min="4622" max="4622" width="8.625" style="3" customWidth="1"/>
    <col min="4623" max="4623" width="12.625" style="3" customWidth="1"/>
    <col min="4624" max="4624" width="8.625" style="3" customWidth="1"/>
    <col min="4625" max="4625" width="2.125" style="3" customWidth="1"/>
    <col min="4626" max="4864" width="9" style="3" customWidth="1"/>
    <col min="4865" max="4865" width="3.125" style="3" customWidth="1"/>
    <col min="4866" max="4866" width="12" style="3" customWidth="1"/>
    <col min="4867" max="4867" width="12.625" style="3" customWidth="1"/>
    <col min="4868" max="4868" width="8.625" style="3" customWidth="1"/>
    <col min="4869" max="4869" width="12.625" style="3" customWidth="1"/>
    <col min="4870" max="4870" width="8.625" style="3" customWidth="1"/>
    <col min="4871" max="4871" width="12.625" style="3" customWidth="1"/>
    <col min="4872" max="4872" width="8.625" style="3" customWidth="1"/>
    <col min="4873" max="4873" width="12.625" style="3" customWidth="1"/>
    <col min="4874" max="4874" width="8.625" style="3" customWidth="1"/>
    <col min="4875" max="4875" width="12.625" style="3" customWidth="1"/>
    <col min="4876" max="4876" width="8.625" style="3" customWidth="1"/>
    <col min="4877" max="4877" width="12.625" style="3" customWidth="1"/>
    <col min="4878" max="4878" width="8.625" style="3" customWidth="1"/>
    <col min="4879" max="4879" width="12.625" style="3" customWidth="1"/>
    <col min="4880" max="4880" width="8.625" style="3" customWidth="1"/>
    <col min="4881" max="4881" width="2.125" style="3" customWidth="1"/>
    <col min="4882" max="5120" width="9" style="3" customWidth="1"/>
    <col min="5121" max="5121" width="3.125" style="3" customWidth="1"/>
    <col min="5122" max="5122" width="12" style="3" customWidth="1"/>
    <col min="5123" max="5123" width="12.625" style="3" customWidth="1"/>
    <col min="5124" max="5124" width="8.625" style="3" customWidth="1"/>
    <col min="5125" max="5125" width="12.625" style="3" customWidth="1"/>
    <col min="5126" max="5126" width="8.625" style="3" customWidth="1"/>
    <col min="5127" max="5127" width="12.625" style="3" customWidth="1"/>
    <col min="5128" max="5128" width="8.625" style="3" customWidth="1"/>
    <col min="5129" max="5129" width="12.625" style="3" customWidth="1"/>
    <col min="5130" max="5130" width="8.625" style="3" customWidth="1"/>
    <col min="5131" max="5131" width="12.625" style="3" customWidth="1"/>
    <col min="5132" max="5132" width="8.625" style="3" customWidth="1"/>
    <col min="5133" max="5133" width="12.625" style="3" customWidth="1"/>
    <col min="5134" max="5134" width="8.625" style="3" customWidth="1"/>
    <col min="5135" max="5135" width="12.625" style="3" customWidth="1"/>
    <col min="5136" max="5136" width="8.625" style="3" customWidth="1"/>
    <col min="5137" max="5137" width="2.125" style="3" customWidth="1"/>
    <col min="5138" max="5376" width="9" style="3" customWidth="1"/>
    <col min="5377" max="5377" width="3.125" style="3" customWidth="1"/>
    <col min="5378" max="5378" width="12" style="3" customWidth="1"/>
    <col min="5379" max="5379" width="12.625" style="3" customWidth="1"/>
    <col min="5380" max="5380" width="8.625" style="3" customWidth="1"/>
    <col min="5381" max="5381" width="12.625" style="3" customWidth="1"/>
    <col min="5382" max="5382" width="8.625" style="3" customWidth="1"/>
    <col min="5383" max="5383" width="12.625" style="3" customWidth="1"/>
    <col min="5384" max="5384" width="8.625" style="3" customWidth="1"/>
    <col min="5385" max="5385" width="12.625" style="3" customWidth="1"/>
    <col min="5386" max="5386" width="8.625" style="3" customWidth="1"/>
    <col min="5387" max="5387" width="12.625" style="3" customWidth="1"/>
    <col min="5388" max="5388" width="8.625" style="3" customWidth="1"/>
    <col min="5389" max="5389" width="12.625" style="3" customWidth="1"/>
    <col min="5390" max="5390" width="8.625" style="3" customWidth="1"/>
    <col min="5391" max="5391" width="12.625" style="3" customWidth="1"/>
    <col min="5392" max="5392" width="8.625" style="3" customWidth="1"/>
    <col min="5393" max="5393" width="2.125" style="3" customWidth="1"/>
    <col min="5394" max="5632" width="9" style="3" customWidth="1"/>
    <col min="5633" max="5633" width="3.125" style="3" customWidth="1"/>
    <col min="5634" max="5634" width="12" style="3" customWidth="1"/>
    <col min="5635" max="5635" width="12.625" style="3" customWidth="1"/>
    <col min="5636" max="5636" width="8.625" style="3" customWidth="1"/>
    <col min="5637" max="5637" width="12.625" style="3" customWidth="1"/>
    <col min="5638" max="5638" width="8.625" style="3" customWidth="1"/>
    <col min="5639" max="5639" width="12.625" style="3" customWidth="1"/>
    <col min="5640" max="5640" width="8.625" style="3" customWidth="1"/>
    <col min="5641" max="5641" width="12.625" style="3" customWidth="1"/>
    <col min="5642" max="5642" width="8.625" style="3" customWidth="1"/>
    <col min="5643" max="5643" width="12.625" style="3" customWidth="1"/>
    <col min="5644" max="5644" width="8.625" style="3" customWidth="1"/>
    <col min="5645" max="5645" width="12.625" style="3" customWidth="1"/>
    <col min="5646" max="5646" width="8.625" style="3" customWidth="1"/>
    <col min="5647" max="5647" width="12.625" style="3" customWidth="1"/>
    <col min="5648" max="5648" width="8.625" style="3" customWidth="1"/>
    <col min="5649" max="5649" width="2.125" style="3" customWidth="1"/>
    <col min="5650" max="5888" width="9" style="3" customWidth="1"/>
    <col min="5889" max="5889" width="3.125" style="3" customWidth="1"/>
    <col min="5890" max="5890" width="12" style="3" customWidth="1"/>
    <col min="5891" max="5891" width="12.625" style="3" customWidth="1"/>
    <col min="5892" max="5892" width="8.625" style="3" customWidth="1"/>
    <col min="5893" max="5893" width="12.625" style="3" customWidth="1"/>
    <col min="5894" max="5894" width="8.625" style="3" customWidth="1"/>
    <col min="5895" max="5895" width="12.625" style="3" customWidth="1"/>
    <col min="5896" max="5896" width="8.625" style="3" customWidth="1"/>
    <col min="5897" max="5897" width="12.625" style="3" customWidth="1"/>
    <col min="5898" max="5898" width="8.625" style="3" customWidth="1"/>
    <col min="5899" max="5899" width="12.625" style="3" customWidth="1"/>
    <col min="5900" max="5900" width="8.625" style="3" customWidth="1"/>
    <col min="5901" max="5901" width="12.625" style="3" customWidth="1"/>
    <col min="5902" max="5902" width="8.625" style="3" customWidth="1"/>
    <col min="5903" max="5903" width="12.625" style="3" customWidth="1"/>
    <col min="5904" max="5904" width="8.625" style="3" customWidth="1"/>
    <col min="5905" max="5905" width="2.125" style="3" customWidth="1"/>
    <col min="5906" max="6144" width="9" style="3" customWidth="1"/>
    <col min="6145" max="6145" width="3.125" style="3" customWidth="1"/>
    <col min="6146" max="6146" width="12" style="3" customWidth="1"/>
    <col min="6147" max="6147" width="12.625" style="3" customWidth="1"/>
    <col min="6148" max="6148" width="8.625" style="3" customWidth="1"/>
    <col min="6149" max="6149" width="12.625" style="3" customWidth="1"/>
    <col min="6150" max="6150" width="8.625" style="3" customWidth="1"/>
    <col min="6151" max="6151" width="12.625" style="3" customWidth="1"/>
    <col min="6152" max="6152" width="8.625" style="3" customWidth="1"/>
    <col min="6153" max="6153" width="12.625" style="3" customWidth="1"/>
    <col min="6154" max="6154" width="8.625" style="3" customWidth="1"/>
    <col min="6155" max="6155" width="12.625" style="3" customWidth="1"/>
    <col min="6156" max="6156" width="8.625" style="3" customWidth="1"/>
    <col min="6157" max="6157" width="12.625" style="3" customWidth="1"/>
    <col min="6158" max="6158" width="8.625" style="3" customWidth="1"/>
    <col min="6159" max="6159" width="12.625" style="3" customWidth="1"/>
    <col min="6160" max="6160" width="8.625" style="3" customWidth="1"/>
    <col min="6161" max="6161" width="2.125" style="3" customWidth="1"/>
    <col min="6162" max="6400" width="9" style="3" customWidth="1"/>
    <col min="6401" max="6401" width="3.125" style="3" customWidth="1"/>
    <col min="6402" max="6402" width="12" style="3" customWidth="1"/>
    <col min="6403" max="6403" width="12.625" style="3" customWidth="1"/>
    <col min="6404" max="6404" width="8.625" style="3" customWidth="1"/>
    <col min="6405" max="6405" width="12.625" style="3" customWidth="1"/>
    <col min="6406" max="6406" width="8.625" style="3" customWidth="1"/>
    <col min="6407" max="6407" width="12.625" style="3" customWidth="1"/>
    <col min="6408" max="6408" width="8.625" style="3" customWidth="1"/>
    <col min="6409" max="6409" width="12.625" style="3" customWidth="1"/>
    <col min="6410" max="6410" width="8.625" style="3" customWidth="1"/>
    <col min="6411" max="6411" width="12.625" style="3" customWidth="1"/>
    <col min="6412" max="6412" width="8.625" style="3" customWidth="1"/>
    <col min="6413" max="6413" width="12.625" style="3" customWidth="1"/>
    <col min="6414" max="6414" width="8.625" style="3" customWidth="1"/>
    <col min="6415" max="6415" width="12.625" style="3" customWidth="1"/>
    <col min="6416" max="6416" width="8.625" style="3" customWidth="1"/>
    <col min="6417" max="6417" width="2.125" style="3" customWidth="1"/>
    <col min="6418" max="6656" width="9" style="3" customWidth="1"/>
    <col min="6657" max="6657" width="3.125" style="3" customWidth="1"/>
    <col min="6658" max="6658" width="12" style="3" customWidth="1"/>
    <col min="6659" max="6659" width="12.625" style="3" customWidth="1"/>
    <col min="6660" max="6660" width="8.625" style="3" customWidth="1"/>
    <col min="6661" max="6661" width="12.625" style="3" customWidth="1"/>
    <col min="6662" max="6662" width="8.625" style="3" customWidth="1"/>
    <col min="6663" max="6663" width="12.625" style="3" customWidth="1"/>
    <col min="6664" max="6664" width="8.625" style="3" customWidth="1"/>
    <col min="6665" max="6665" width="12.625" style="3" customWidth="1"/>
    <col min="6666" max="6666" width="8.625" style="3" customWidth="1"/>
    <col min="6667" max="6667" width="12.625" style="3" customWidth="1"/>
    <col min="6668" max="6668" width="8.625" style="3" customWidth="1"/>
    <col min="6669" max="6669" width="12.625" style="3" customWidth="1"/>
    <col min="6670" max="6670" width="8.625" style="3" customWidth="1"/>
    <col min="6671" max="6671" width="12.625" style="3" customWidth="1"/>
    <col min="6672" max="6672" width="8.625" style="3" customWidth="1"/>
    <col min="6673" max="6673" width="2.125" style="3" customWidth="1"/>
    <col min="6674" max="6912" width="9" style="3" customWidth="1"/>
    <col min="6913" max="6913" width="3.125" style="3" customWidth="1"/>
    <col min="6914" max="6914" width="12" style="3" customWidth="1"/>
    <col min="6915" max="6915" width="12.625" style="3" customWidth="1"/>
    <col min="6916" max="6916" width="8.625" style="3" customWidth="1"/>
    <col min="6917" max="6917" width="12.625" style="3" customWidth="1"/>
    <col min="6918" max="6918" width="8.625" style="3" customWidth="1"/>
    <col min="6919" max="6919" width="12.625" style="3" customWidth="1"/>
    <col min="6920" max="6920" width="8.625" style="3" customWidth="1"/>
    <col min="6921" max="6921" width="12.625" style="3" customWidth="1"/>
    <col min="6922" max="6922" width="8.625" style="3" customWidth="1"/>
    <col min="6923" max="6923" width="12.625" style="3" customWidth="1"/>
    <col min="6924" max="6924" width="8.625" style="3" customWidth="1"/>
    <col min="6925" max="6925" width="12.625" style="3" customWidth="1"/>
    <col min="6926" max="6926" width="8.625" style="3" customWidth="1"/>
    <col min="6927" max="6927" width="12.625" style="3" customWidth="1"/>
    <col min="6928" max="6928" width="8.625" style="3" customWidth="1"/>
    <col min="6929" max="6929" width="2.125" style="3" customWidth="1"/>
    <col min="6930" max="7168" width="9" style="3" customWidth="1"/>
    <col min="7169" max="7169" width="3.125" style="3" customWidth="1"/>
    <col min="7170" max="7170" width="12" style="3" customWidth="1"/>
    <col min="7171" max="7171" width="12.625" style="3" customWidth="1"/>
    <col min="7172" max="7172" width="8.625" style="3" customWidth="1"/>
    <col min="7173" max="7173" width="12.625" style="3" customWidth="1"/>
    <col min="7174" max="7174" width="8.625" style="3" customWidth="1"/>
    <col min="7175" max="7175" width="12.625" style="3" customWidth="1"/>
    <col min="7176" max="7176" width="8.625" style="3" customWidth="1"/>
    <col min="7177" max="7177" width="12.625" style="3" customWidth="1"/>
    <col min="7178" max="7178" width="8.625" style="3" customWidth="1"/>
    <col min="7179" max="7179" width="12.625" style="3" customWidth="1"/>
    <col min="7180" max="7180" width="8.625" style="3" customWidth="1"/>
    <col min="7181" max="7181" width="12.625" style="3" customWidth="1"/>
    <col min="7182" max="7182" width="8.625" style="3" customWidth="1"/>
    <col min="7183" max="7183" width="12.625" style="3" customWidth="1"/>
    <col min="7184" max="7184" width="8.625" style="3" customWidth="1"/>
    <col min="7185" max="7185" width="2.125" style="3" customWidth="1"/>
    <col min="7186" max="7424" width="9" style="3" customWidth="1"/>
    <col min="7425" max="7425" width="3.125" style="3" customWidth="1"/>
    <col min="7426" max="7426" width="12" style="3" customWidth="1"/>
    <col min="7427" max="7427" width="12.625" style="3" customWidth="1"/>
    <col min="7428" max="7428" width="8.625" style="3" customWidth="1"/>
    <col min="7429" max="7429" width="12.625" style="3" customWidth="1"/>
    <col min="7430" max="7430" width="8.625" style="3" customWidth="1"/>
    <col min="7431" max="7431" width="12.625" style="3" customWidth="1"/>
    <col min="7432" max="7432" width="8.625" style="3" customWidth="1"/>
    <col min="7433" max="7433" width="12.625" style="3" customWidth="1"/>
    <col min="7434" max="7434" width="8.625" style="3" customWidth="1"/>
    <col min="7435" max="7435" width="12.625" style="3" customWidth="1"/>
    <col min="7436" max="7436" width="8.625" style="3" customWidth="1"/>
    <col min="7437" max="7437" width="12.625" style="3" customWidth="1"/>
    <col min="7438" max="7438" width="8.625" style="3" customWidth="1"/>
    <col min="7439" max="7439" width="12.625" style="3" customWidth="1"/>
    <col min="7440" max="7440" width="8.625" style="3" customWidth="1"/>
    <col min="7441" max="7441" width="2.125" style="3" customWidth="1"/>
    <col min="7442" max="7680" width="9" style="3" customWidth="1"/>
    <col min="7681" max="7681" width="3.125" style="3" customWidth="1"/>
    <col min="7682" max="7682" width="12" style="3" customWidth="1"/>
    <col min="7683" max="7683" width="12.625" style="3" customWidth="1"/>
    <col min="7684" max="7684" width="8.625" style="3" customWidth="1"/>
    <col min="7685" max="7685" width="12.625" style="3" customWidth="1"/>
    <col min="7686" max="7686" width="8.625" style="3" customWidth="1"/>
    <col min="7687" max="7687" width="12.625" style="3" customWidth="1"/>
    <col min="7688" max="7688" width="8.625" style="3" customWidth="1"/>
    <col min="7689" max="7689" width="12.625" style="3" customWidth="1"/>
    <col min="7690" max="7690" width="8.625" style="3" customWidth="1"/>
    <col min="7691" max="7691" width="12.625" style="3" customWidth="1"/>
    <col min="7692" max="7692" width="8.625" style="3" customWidth="1"/>
    <col min="7693" max="7693" width="12.625" style="3" customWidth="1"/>
    <col min="7694" max="7694" width="8.625" style="3" customWidth="1"/>
    <col min="7695" max="7695" width="12.625" style="3" customWidth="1"/>
    <col min="7696" max="7696" width="8.625" style="3" customWidth="1"/>
    <col min="7697" max="7697" width="2.125" style="3" customWidth="1"/>
    <col min="7698" max="7936" width="9" style="3" customWidth="1"/>
    <col min="7937" max="7937" width="3.125" style="3" customWidth="1"/>
    <col min="7938" max="7938" width="12" style="3" customWidth="1"/>
    <col min="7939" max="7939" width="12.625" style="3" customWidth="1"/>
    <col min="7940" max="7940" width="8.625" style="3" customWidth="1"/>
    <col min="7941" max="7941" width="12.625" style="3" customWidth="1"/>
    <col min="7942" max="7942" width="8.625" style="3" customWidth="1"/>
    <col min="7943" max="7943" width="12.625" style="3" customWidth="1"/>
    <col min="7944" max="7944" width="8.625" style="3" customWidth="1"/>
    <col min="7945" max="7945" width="12.625" style="3" customWidth="1"/>
    <col min="7946" max="7946" width="8.625" style="3" customWidth="1"/>
    <col min="7947" max="7947" width="12.625" style="3" customWidth="1"/>
    <col min="7948" max="7948" width="8.625" style="3" customWidth="1"/>
    <col min="7949" max="7949" width="12.625" style="3" customWidth="1"/>
    <col min="7950" max="7950" width="8.625" style="3" customWidth="1"/>
    <col min="7951" max="7951" width="12.625" style="3" customWidth="1"/>
    <col min="7952" max="7952" width="8.625" style="3" customWidth="1"/>
    <col min="7953" max="7953" width="2.125" style="3" customWidth="1"/>
    <col min="7954" max="8192" width="9" style="3" customWidth="1"/>
    <col min="8193" max="8193" width="3.125" style="3" customWidth="1"/>
    <col min="8194" max="8194" width="12" style="3" customWidth="1"/>
    <col min="8195" max="8195" width="12.625" style="3" customWidth="1"/>
    <col min="8196" max="8196" width="8.625" style="3" customWidth="1"/>
    <col min="8197" max="8197" width="12.625" style="3" customWidth="1"/>
    <col min="8198" max="8198" width="8.625" style="3" customWidth="1"/>
    <col min="8199" max="8199" width="12.625" style="3" customWidth="1"/>
    <col min="8200" max="8200" width="8.625" style="3" customWidth="1"/>
    <col min="8201" max="8201" width="12.625" style="3" customWidth="1"/>
    <col min="8202" max="8202" width="8.625" style="3" customWidth="1"/>
    <col min="8203" max="8203" width="12.625" style="3" customWidth="1"/>
    <col min="8204" max="8204" width="8.625" style="3" customWidth="1"/>
    <col min="8205" max="8205" width="12.625" style="3" customWidth="1"/>
    <col min="8206" max="8206" width="8.625" style="3" customWidth="1"/>
    <col min="8207" max="8207" width="12.625" style="3" customWidth="1"/>
    <col min="8208" max="8208" width="8.625" style="3" customWidth="1"/>
    <col min="8209" max="8209" width="2.125" style="3" customWidth="1"/>
    <col min="8210" max="8448" width="9" style="3" customWidth="1"/>
    <col min="8449" max="8449" width="3.125" style="3" customWidth="1"/>
    <col min="8450" max="8450" width="12" style="3" customWidth="1"/>
    <col min="8451" max="8451" width="12.625" style="3" customWidth="1"/>
    <col min="8452" max="8452" width="8.625" style="3" customWidth="1"/>
    <col min="8453" max="8453" width="12.625" style="3" customWidth="1"/>
    <col min="8454" max="8454" width="8.625" style="3" customWidth="1"/>
    <col min="8455" max="8455" width="12.625" style="3" customWidth="1"/>
    <col min="8456" max="8456" width="8.625" style="3" customWidth="1"/>
    <col min="8457" max="8457" width="12.625" style="3" customWidth="1"/>
    <col min="8458" max="8458" width="8.625" style="3" customWidth="1"/>
    <col min="8459" max="8459" width="12.625" style="3" customWidth="1"/>
    <col min="8460" max="8460" width="8.625" style="3" customWidth="1"/>
    <col min="8461" max="8461" width="12.625" style="3" customWidth="1"/>
    <col min="8462" max="8462" width="8.625" style="3" customWidth="1"/>
    <col min="8463" max="8463" width="12.625" style="3" customWidth="1"/>
    <col min="8464" max="8464" width="8.625" style="3" customWidth="1"/>
    <col min="8465" max="8465" width="2.125" style="3" customWidth="1"/>
    <col min="8466" max="8704" width="9" style="3" customWidth="1"/>
    <col min="8705" max="8705" width="3.125" style="3" customWidth="1"/>
    <col min="8706" max="8706" width="12" style="3" customWidth="1"/>
    <col min="8707" max="8707" width="12.625" style="3" customWidth="1"/>
    <col min="8708" max="8708" width="8.625" style="3" customWidth="1"/>
    <col min="8709" max="8709" width="12.625" style="3" customWidth="1"/>
    <col min="8710" max="8710" width="8.625" style="3" customWidth="1"/>
    <col min="8711" max="8711" width="12.625" style="3" customWidth="1"/>
    <col min="8712" max="8712" width="8.625" style="3" customWidth="1"/>
    <col min="8713" max="8713" width="12.625" style="3" customWidth="1"/>
    <col min="8714" max="8714" width="8.625" style="3" customWidth="1"/>
    <col min="8715" max="8715" width="12.625" style="3" customWidth="1"/>
    <col min="8716" max="8716" width="8.625" style="3" customWidth="1"/>
    <col min="8717" max="8717" width="12.625" style="3" customWidth="1"/>
    <col min="8718" max="8718" width="8.625" style="3" customWidth="1"/>
    <col min="8719" max="8719" width="12.625" style="3" customWidth="1"/>
    <col min="8720" max="8720" width="8.625" style="3" customWidth="1"/>
    <col min="8721" max="8721" width="2.125" style="3" customWidth="1"/>
    <col min="8722" max="8960" width="9" style="3" customWidth="1"/>
    <col min="8961" max="8961" width="3.125" style="3" customWidth="1"/>
    <col min="8962" max="8962" width="12" style="3" customWidth="1"/>
    <col min="8963" max="8963" width="12.625" style="3" customWidth="1"/>
    <col min="8964" max="8964" width="8.625" style="3" customWidth="1"/>
    <col min="8965" max="8965" width="12.625" style="3" customWidth="1"/>
    <col min="8966" max="8966" width="8.625" style="3" customWidth="1"/>
    <col min="8967" max="8967" width="12.625" style="3" customWidth="1"/>
    <col min="8968" max="8968" width="8.625" style="3" customWidth="1"/>
    <col min="8969" max="8969" width="12.625" style="3" customWidth="1"/>
    <col min="8970" max="8970" width="8.625" style="3" customWidth="1"/>
    <col min="8971" max="8971" width="12.625" style="3" customWidth="1"/>
    <col min="8972" max="8972" width="8.625" style="3" customWidth="1"/>
    <col min="8973" max="8973" width="12.625" style="3" customWidth="1"/>
    <col min="8974" max="8974" width="8.625" style="3" customWidth="1"/>
    <col min="8975" max="8975" width="12.625" style="3" customWidth="1"/>
    <col min="8976" max="8976" width="8.625" style="3" customWidth="1"/>
    <col min="8977" max="8977" width="2.125" style="3" customWidth="1"/>
    <col min="8978" max="9216" width="9" style="3" customWidth="1"/>
    <col min="9217" max="9217" width="3.125" style="3" customWidth="1"/>
    <col min="9218" max="9218" width="12" style="3" customWidth="1"/>
    <col min="9219" max="9219" width="12.625" style="3" customWidth="1"/>
    <col min="9220" max="9220" width="8.625" style="3" customWidth="1"/>
    <col min="9221" max="9221" width="12.625" style="3" customWidth="1"/>
    <col min="9222" max="9222" width="8.625" style="3" customWidth="1"/>
    <col min="9223" max="9223" width="12.625" style="3" customWidth="1"/>
    <col min="9224" max="9224" width="8.625" style="3" customWidth="1"/>
    <col min="9225" max="9225" width="12.625" style="3" customWidth="1"/>
    <col min="9226" max="9226" width="8.625" style="3" customWidth="1"/>
    <col min="9227" max="9227" width="12.625" style="3" customWidth="1"/>
    <col min="9228" max="9228" width="8.625" style="3" customWidth="1"/>
    <col min="9229" max="9229" width="12.625" style="3" customWidth="1"/>
    <col min="9230" max="9230" width="8.625" style="3" customWidth="1"/>
    <col min="9231" max="9231" width="12.625" style="3" customWidth="1"/>
    <col min="9232" max="9232" width="8.625" style="3" customWidth="1"/>
    <col min="9233" max="9233" width="2.125" style="3" customWidth="1"/>
    <col min="9234" max="9472" width="9" style="3" customWidth="1"/>
    <col min="9473" max="9473" width="3.125" style="3" customWidth="1"/>
    <col min="9474" max="9474" width="12" style="3" customWidth="1"/>
    <col min="9475" max="9475" width="12.625" style="3" customWidth="1"/>
    <col min="9476" max="9476" width="8.625" style="3" customWidth="1"/>
    <col min="9477" max="9477" width="12.625" style="3" customWidth="1"/>
    <col min="9478" max="9478" width="8.625" style="3" customWidth="1"/>
    <col min="9479" max="9479" width="12.625" style="3" customWidth="1"/>
    <col min="9480" max="9480" width="8.625" style="3" customWidth="1"/>
    <col min="9481" max="9481" width="12.625" style="3" customWidth="1"/>
    <col min="9482" max="9482" width="8.625" style="3" customWidth="1"/>
    <col min="9483" max="9483" width="12.625" style="3" customWidth="1"/>
    <col min="9484" max="9484" width="8.625" style="3" customWidth="1"/>
    <col min="9485" max="9485" width="12.625" style="3" customWidth="1"/>
    <col min="9486" max="9486" width="8.625" style="3" customWidth="1"/>
    <col min="9487" max="9487" width="12.625" style="3" customWidth="1"/>
    <col min="9488" max="9488" width="8.625" style="3" customWidth="1"/>
    <col min="9489" max="9489" width="2.125" style="3" customWidth="1"/>
    <col min="9490" max="9728" width="9" style="3" customWidth="1"/>
    <col min="9729" max="9729" width="3.125" style="3" customWidth="1"/>
    <col min="9730" max="9730" width="12" style="3" customWidth="1"/>
    <col min="9731" max="9731" width="12.625" style="3" customWidth="1"/>
    <col min="9732" max="9732" width="8.625" style="3" customWidth="1"/>
    <col min="9733" max="9733" width="12.625" style="3" customWidth="1"/>
    <col min="9734" max="9734" width="8.625" style="3" customWidth="1"/>
    <col min="9735" max="9735" width="12.625" style="3" customWidth="1"/>
    <col min="9736" max="9736" width="8.625" style="3" customWidth="1"/>
    <col min="9737" max="9737" width="12.625" style="3" customWidth="1"/>
    <col min="9738" max="9738" width="8.625" style="3" customWidth="1"/>
    <col min="9739" max="9739" width="12.625" style="3" customWidth="1"/>
    <col min="9740" max="9740" width="8.625" style="3" customWidth="1"/>
    <col min="9741" max="9741" width="12.625" style="3" customWidth="1"/>
    <col min="9742" max="9742" width="8.625" style="3" customWidth="1"/>
    <col min="9743" max="9743" width="12.625" style="3" customWidth="1"/>
    <col min="9744" max="9744" width="8.625" style="3" customWidth="1"/>
    <col min="9745" max="9745" width="2.125" style="3" customWidth="1"/>
    <col min="9746" max="9984" width="9" style="3" customWidth="1"/>
    <col min="9985" max="9985" width="3.125" style="3" customWidth="1"/>
    <col min="9986" max="9986" width="12" style="3" customWidth="1"/>
    <col min="9987" max="9987" width="12.625" style="3" customWidth="1"/>
    <col min="9988" max="9988" width="8.625" style="3" customWidth="1"/>
    <col min="9989" max="9989" width="12.625" style="3" customWidth="1"/>
    <col min="9990" max="9990" width="8.625" style="3" customWidth="1"/>
    <col min="9991" max="9991" width="12.625" style="3" customWidth="1"/>
    <col min="9992" max="9992" width="8.625" style="3" customWidth="1"/>
    <col min="9993" max="9993" width="12.625" style="3" customWidth="1"/>
    <col min="9994" max="9994" width="8.625" style="3" customWidth="1"/>
    <col min="9995" max="9995" width="12.625" style="3" customWidth="1"/>
    <col min="9996" max="9996" width="8.625" style="3" customWidth="1"/>
    <col min="9997" max="9997" width="12.625" style="3" customWidth="1"/>
    <col min="9998" max="9998" width="8.625" style="3" customWidth="1"/>
    <col min="9999" max="9999" width="12.625" style="3" customWidth="1"/>
    <col min="10000" max="10000" width="8.625" style="3" customWidth="1"/>
    <col min="10001" max="10001" width="2.125" style="3" customWidth="1"/>
    <col min="10002" max="10240" width="9" style="3" customWidth="1"/>
    <col min="10241" max="10241" width="3.125" style="3" customWidth="1"/>
    <col min="10242" max="10242" width="12" style="3" customWidth="1"/>
    <col min="10243" max="10243" width="12.625" style="3" customWidth="1"/>
    <col min="10244" max="10244" width="8.625" style="3" customWidth="1"/>
    <col min="10245" max="10245" width="12.625" style="3" customWidth="1"/>
    <col min="10246" max="10246" width="8.625" style="3" customWidth="1"/>
    <col min="10247" max="10247" width="12.625" style="3" customWidth="1"/>
    <col min="10248" max="10248" width="8.625" style="3" customWidth="1"/>
    <col min="10249" max="10249" width="12.625" style="3" customWidth="1"/>
    <col min="10250" max="10250" width="8.625" style="3" customWidth="1"/>
    <col min="10251" max="10251" width="12.625" style="3" customWidth="1"/>
    <col min="10252" max="10252" width="8.625" style="3" customWidth="1"/>
    <col min="10253" max="10253" width="12.625" style="3" customWidth="1"/>
    <col min="10254" max="10254" width="8.625" style="3" customWidth="1"/>
    <col min="10255" max="10255" width="12.625" style="3" customWidth="1"/>
    <col min="10256" max="10256" width="8.625" style="3" customWidth="1"/>
    <col min="10257" max="10257" width="2.125" style="3" customWidth="1"/>
    <col min="10258" max="10496" width="9" style="3" customWidth="1"/>
    <col min="10497" max="10497" width="3.125" style="3" customWidth="1"/>
    <col min="10498" max="10498" width="12" style="3" customWidth="1"/>
    <col min="10499" max="10499" width="12.625" style="3" customWidth="1"/>
    <col min="10500" max="10500" width="8.625" style="3" customWidth="1"/>
    <col min="10501" max="10501" width="12.625" style="3" customWidth="1"/>
    <col min="10502" max="10502" width="8.625" style="3" customWidth="1"/>
    <col min="10503" max="10503" width="12.625" style="3" customWidth="1"/>
    <col min="10504" max="10504" width="8.625" style="3" customWidth="1"/>
    <col min="10505" max="10505" width="12.625" style="3" customWidth="1"/>
    <col min="10506" max="10506" width="8.625" style="3" customWidth="1"/>
    <col min="10507" max="10507" width="12.625" style="3" customWidth="1"/>
    <col min="10508" max="10508" width="8.625" style="3" customWidth="1"/>
    <col min="10509" max="10509" width="12.625" style="3" customWidth="1"/>
    <col min="10510" max="10510" width="8.625" style="3" customWidth="1"/>
    <col min="10511" max="10511" width="12.625" style="3" customWidth="1"/>
    <col min="10512" max="10512" width="8.625" style="3" customWidth="1"/>
    <col min="10513" max="10513" width="2.125" style="3" customWidth="1"/>
    <col min="10514" max="10752" width="9" style="3" customWidth="1"/>
    <col min="10753" max="10753" width="3.125" style="3" customWidth="1"/>
    <col min="10754" max="10754" width="12" style="3" customWidth="1"/>
    <col min="10755" max="10755" width="12.625" style="3" customWidth="1"/>
    <col min="10756" max="10756" width="8.625" style="3" customWidth="1"/>
    <col min="10757" max="10757" width="12.625" style="3" customWidth="1"/>
    <col min="10758" max="10758" width="8.625" style="3" customWidth="1"/>
    <col min="10759" max="10759" width="12.625" style="3" customWidth="1"/>
    <col min="10760" max="10760" width="8.625" style="3" customWidth="1"/>
    <col min="10761" max="10761" width="12.625" style="3" customWidth="1"/>
    <col min="10762" max="10762" width="8.625" style="3" customWidth="1"/>
    <col min="10763" max="10763" width="12.625" style="3" customWidth="1"/>
    <col min="10764" max="10764" width="8.625" style="3" customWidth="1"/>
    <col min="10765" max="10765" width="12.625" style="3" customWidth="1"/>
    <col min="10766" max="10766" width="8.625" style="3" customWidth="1"/>
    <col min="10767" max="10767" width="12.625" style="3" customWidth="1"/>
    <col min="10768" max="10768" width="8.625" style="3" customWidth="1"/>
    <col min="10769" max="10769" width="2.125" style="3" customWidth="1"/>
    <col min="10770" max="11008" width="9" style="3" customWidth="1"/>
    <col min="11009" max="11009" width="3.125" style="3" customWidth="1"/>
    <col min="11010" max="11010" width="12" style="3" customWidth="1"/>
    <col min="11011" max="11011" width="12.625" style="3" customWidth="1"/>
    <col min="11012" max="11012" width="8.625" style="3" customWidth="1"/>
    <col min="11013" max="11013" width="12.625" style="3" customWidth="1"/>
    <col min="11014" max="11014" width="8.625" style="3" customWidth="1"/>
    <col min="11015" max="11015" width="12.625" style="3" customWidth="1"/>
    <col min="11016" max="11016" width="8.625" style="3" customWidth="1"/>
    <col min="11017" max="11017" width="12.625" style="3" customWidth="1"/>
    <col min="11018" max="11018" width="8.625" style="3" customWidth="1"/>
    <col min="11019" max="11019" width="12.625" style="3" customWidth="1"/>
    <col min="11020" max="11020" width="8.625" style="3" customWidth="1"/>
    <col min="11021" max="11021" width="12.625" style="3" customWidth="1"/>
    <col min="11022" max="11022" width="8.625" style="3" customWidth="1"/>
    <col min="11023" max="11023" width="12.625" style="3" customWidth="1"/>
    <col min="11024" max="11024" width="8.625" style="3" customWidth="1"/>
    <col min="11025" max="11025" width="2.125" style="3" customWidth="1"/>
    <col min="11026" max="11264" width="9" style="3" customWidth="1"/>
    <col min="11265" max="11265" width="3.125" style="3" customWidth="1"/>
    <col min="11266" max="11266" width="12" style="3" customWidth="1"/>
    <col min="11267" max="11267" width="12.625" style="3" customWidth="1"/>
    <col min="11268" max="11268" width="8.625" style="3" customWidth="1"/>
    <col min="11269" max="11269" width="12.625" style="3" customWidth="1"/>
    <col min="11270" max="11270" width="8.625" style="3" customWidth="1"/>
    <col min="11271" max="11271" width="12.625" style="3" customWidth="1"/>
    <col min="11272" max="11272" width="8.625" style="3" customWidth="1"/>
    <col min="11273" max="11273" width="12.625" style="3" customWidth="1"/>
    <col min="11274" max="11274" width="8.625" style="3" customWidth="1"/>
    <col min="11275" max="11275" width="12.625" style="3" customWidth="1"/>
    <col min="11276" max="11276" width="8.625" style="3" customWidth="1"/>
    <col min="11277" max="11277" width="12.625" style="3" customWidth="1"/>
    <col min="11278" max="11278" width="8.625" style="3" customWidth="1"/>
    <col min="11279" max="11279" width="12.625" style="3" customWidth="1"/>
    <col min="11280" max="11280" width="8.625" style="3" customWidth="1"/>
    <col min="11281" max="11281" width="2.125" style="3" customWidth="1"/>
    <col min="11282" max="11520" width="9" style="3" customWidth="1"/>
    <col min="11521" max="11521" width="3.125" style="3" customWidth="1"/>
    <col min="11522" max="11522" width="12" style="3" customWidth="1"/>
    <col min="11523" max="11523" width="12.625" style="3" customWidth="1"/>
    <col min="11524" max="11524" width="8.625" style="3" customWidth="1"/>
    <col min="11525" max="11525" width="12.625" style="3" customWidth="1"/>
    <col min="11526" max="11526" width="8.625" style="3" customWidth="1"/>
    <col min="11527" max="11527" width="12.625" style="3" customWidth="1"/>
    <col min="11528" max="11528" width="8.625" style="3" customWidth="1"/>
    <col min="11529" max="11529" width="12.625" style="3" customWidth="1"/>
    <col min="11530" max="11530" width="8.625" style="3" customWidth="1"/>
    <col min="11531" max="11531" width="12.625" style="3" customWidth="1"/>
    <col min="11532" max="11532" width="8.625" style="3" customWidth="1"/>
    <col min="11533" max="11533" width="12.625" style="3" customWidth="1"/>
    <col min="11534" max="11534" width="8.625" style="3" customWidth="1"/>
    <col min="11535" max="11535" width="12.625" style="3" customWidth="1"/>
    <col min="11536" max="11536" width="8.625" style="3" customWidth="1"/>
    <col min="11537" max="11537" width="2.125" style="3" customWidth="1"/>
    <col min="11538" max="11776" width="9" style="3" customWidth="1"/>
    <col min="11777" max="11777" width="3.125" style="3" customWidth="1"/>
    <col min="11778" max="11778" width="12" style="3" customWidth="1"/>
    <col min="11779" max="11779" width="12.625" style="3" customWidth="1"/>
    <col min="11780" max="11780" width="8.625" style="3" customWidth="1"/>
    <col min="11781" max="11781" width="12.625" style="3" customWidth="1"/>
    <col min="11782" max="11782" width="8.625" style="3" customWidth="1"/>
    <col min="11783" max="11783" width="12.625" style="3" customWidth="1"/>
    <col min="11784" max="11784" width="8.625" style="3" customWidth="1"/>
    <col min="11785" max="11785" width="12.625" style="3" customWidth="1"/>
    <col min="11786" max="11786" width="8.625" style="3" customWidth="1"/>
    <col min="11787" max="11787" width="12.625" style="3" customWidth="1"/>
    <col min="11788" max="11788" width="8.625" style="3" customWidth="1"/>
    <col min="11789" max="11789" width="12.625" style="3" customWidth="1"/>
    <col min="11790" max="11790" width="8.625" style="3" customWidth="1"/>
    <col min="11791" max="11791" width="12.625" style="3" customWidth="1"/>
    <col min="11792" max="11792" width="8.625" style="3" customWidth="1"/>
    <col min="11793" max="11793" width="2.125" style="3" customWidth="1"/>
    <col min="11794" max="12032" width="9" style="3" customWidth="1"/>
    <col min="12033" max="12033" width="3.125" style="3" customWidth="1"/>
    <col min="12034" max="12034" width="12" style="3" customWidth="1"/>
    <col min="12035" max="12035" width="12.625" style="3" customWidth="1"/>
    <col min="12036" max="12036" width="8.625" style="3" customWidth="1"/>
    <col min="12037" max="12037" width="12.625" style="3" customWidth="1"/>
    <col min="12038" max="12038" width="8.625" style="3" customWidth="1"/>
    <col min="12039" max="12039" width="12.625" style="3" customWidth="1"/>
    <col min="12040" max="12040" width="8.625" style="3" customWidth="1"/>
    <col min="12041" max="12041" width="12.625" style="3" customWidth="1"/>
    <col min="12042" max="12042" width="8.625" style="3" customWidth="1"/>
    <col min="12043" max="12043" width="12.625" style="3" customWidth="1"/>
    <col min="12044" max="12044" width="8.625" style="3" customWidth="1"/>
    <col min="12045" max="12045" width="12.625" style="3" customWidth="1"/>
    <col min="12046" max="12046" width="8.625" style="3" customWidth="1"/>
    <col min="12047" max="12047" width="12.625" style="3" customWidth="1"/>
    <col min="12048" max="12048" width="8.625" style="3" customWidth="1"/>
    <col min="12049" max="12049" width="2.125" style="3" customWidth="1"/>
    <col min="12050" max="12288" width="9" style="3" customWidth="1"/>
    <col min="12289" max="12289" width="3.125" style="3" customWidth="1"/>
    <col min="12290" max="12290" width="12" style="3" customWidth="1"/>
    <col min="12291" max="12291" width="12.625" style="3" customWidth="1"/>
    <col min="12292" max="12292" width="8.625" style="3" customWidth="1"/>
    <col min="12293" max="12293" width="12.625" style="3" customWidth="1"/>
    <col min="12294" max="12294" width="8.625" style="3" customWidth="1"/>
    <col min="12295" max="12295" width="12.625" style="3" customWidth="1"/>
    <col min="12296" max="12296" width="8.625" style="3" customWidth="1"/>
    <col min="12297" max="12297" width="12.625" style="3" customWidth="1"/>
    <col min="12298" max="12298" width="8.625" style="3" customWidth="1"/>
    <col min="12299" max="12299" width="12.625" style="3" customWidth="1"/>
    <col min="12300" max="12300" width="8.625" style="3" customWidth="1"/>
    <col min="12301" max="12301" width="12.625" style="3" customWidth="1"/>
    <col min="12302" max="12302" width="8.625" style="3" customWidth="1"/>
    <col min="12303" max="12303" width="12.625" style="3" customWidth="1"/>
    <col min="12304" max="12304" width="8.625" style="3" customWidth="1"/>
    <col min="12305" max="12305" width="2.125" style="3" customWidth="1"/>
    <col min="12306" max="12544" width="9" style="3" customWidth="1"/>
    <col min="12545" max="12545" width="3.125" style="3" customWidth="1"/>
    <col min="12546" max="12546" width="12" style="3" customWidth="1"/>
    <col min="12547" max="12547" width="12.625" style="3" customWidth="1"/>
    <col min="12548" max="12548" width="8.625" style="3" customWidth="1"/>
    <col min="12549" max="12549" width="12.625" style="3" customWidth="1"/>
    <col min="12550" max="12550" width="8.625" style="3" customWidth="1"/>
    <col min="12551" max="12551" width="12.625" style="3" customWidth="1"/>
    <col min="12552" max="12552" width="8.625" style="3" customWidth="1"/>
    <col min="12553" max="12553" width="12.625" style="3" customWidth="1"/>
    <col min="12554" max="12554" width="8.625" style="3" customWidth="1"/>
    <col min="12555" max="12555" width="12.625" style="3" customWidth="1"/>
    <col min="12556" max="12556" width="8.625" style="3" customWidth="1"/>
    <col min="12557" max="12557" width="12.625" style="3" customWidth="1"/>
    <col min="12558" max="12558" width="8.625" style="3" customWidth="1"/>
    <col min="12559" max="12559" width="12.625" style="3" customWidth="1"/>
    <col min="12560" max="12560" width="8.625" style="3" customWidth="1"/>
    <col min="12561" max="12561" width="2.125" style="3" customWidth="1"/>
    <col min="12562" max="12800" width="9" style="3" customWidth="1"/>
    <col min="12801" max="12801" width="3.125" style="3" customWidth="1"/>
    <col min="12802" max="12802" width="12" style="3" customWidth="1"/>
    <col min="12803" max="12803" width="12.625" style="3" customWidth="1"/>
    <col min="12804" max="12804" width="8.625" style="3" customWidth="1"/>
    <col min="12805" max="12805" width="12.625" style="3" customWidth="1"/>
    <col min="12806" max="12806" width="8.625" style="3" customWidth="1"/>
    <col min="12807" max="12807" width="12.625" style="3" customWidth="1"/>
    <col min="12808" max="12808" width="8.625" style="3" customWidth="1"/>
    <col min="12809" max="12809" width="12.625" style="3" customWidth="1"/>
    <col min="12810" max="12810" width="8.625" style="3" customWidth="1"/>
    <col min="12811" max="12811" width="12.625" style="3" customWidth="1"/>
    <col min="12812" max="12812" width="8.625" style="3" customWidth="1"/>
    <col min="12813" max="12813" width="12.625" style="3" customWidth="1"/>
    <col min="12814" max="12814" width="8.625" style="3" customWidth="1"/>
    <col min="12815" max="12815" width="12.625" style="3" customWidth="1"/>
    <col min="12816" max="12816" width="8.625" style="3" customWidth="1"/>
    <col min="12817" max="12817" width="2.125" style="3" customWidth="1"/>
    <col min="12818" max="13056" width="9" style="3" customWidth="1"/>
    <col min="13057" max="13057" width="3.125" style="3" customWidth="1"/>
    <col min="13058" max="13058" width="12" style="3" customWidth="1"/>
    <col min="13059" max="13059" width="12.625" style="3" customWidth="1"/>
    <col min="13060" max="13060" width="8.625" style="3" customWidth="1"/>
    <col min="13061" max="13061" width="12.625" style="3" customWidth="1"/>
    <col min="13062" max="13062" width="8.625" style="3" customWidth="1"/>
    <col min="13063" max="13063" width="12.625" style="3" customWidth="1"/>
    <col min="13064" max="13064" width="8.625" style="3" customWidth="1"/>
    <col min="13065" max="13065" width="12.625" style="3" customWidth="1"/>
    <col min="13066" max="13066" width="8.625" style="3" customWidth="1"/>
    <col min="13067" max="13067" width="12.625" style="3" customWidth="1"/>
    <col min="13068" max="13068" width="8.625" style="3" customWidth="1"/>
    <col min="13069" max="13069" width="12.625" style="3" customWidth="1"/>
    <col min="13070" max="13070" width="8.625" style="3" customWidth="1"/>
    <col min="13071" max="13071" width="12.625" style="3" customWidth="1"/>
    <col min="13072" max="13072" width="8.625" style="3" customWidth="1"/>
    <col min="13073" max="13073" width="2.125" style="3" customWidth="1"/>
    <col min="13074" max="13312" width="9" style="3" customWidth="1"/>
    <col min="13313" max="13313" width="3.125" style="3" customWidth="1"/>
    <col min="13314" max="13314" width="12" style="3" customWidth="1"/>
    <col min="13315" max="13315" width="12.625" style="3" customWidth="1"/>
    <col min="13316" max="13316" width="8.625" style="3" customWidth="1"/>
    <col min="13317" max="13317" width="12.625" style="3" customWidth="1"/>
    <col min="13318" max="13318" width="8.625" style="3" customWidth="1"/>
    <col min="13319" max="13319" width="12.625" style="3" customWidth="1"/>
    <col min="13320" max="13320" width="8.625" style="3" customWidth="1"/>
    <col min="13321" max="13321" width="12.625" style="3" customWidth="1"/>
    <col min="13322" max="13322" width="8.625" style="3" customWidth="1"/>
    <col min="13323" max="13323" width="12.625" style="3" customWidth="1"/>
    <col min="13324" max="13324" width="8.625" style="3" customWidth="1"/>
    <col min="13325" max="13325" width="12.625" style="3" customWidth="1"/>
    <col min="13326" max="13326" width="8.625" style="3" customWidth="1"/>
    <col min="13327" max="13327" width="12.625" style="3" customWidth="1"/>
    <col min="13328" max="13328" width="8.625" style="3" customWidth="1"/>
    <col min="13329" max="13329" width="2.125" style="3" customWidth="1"/>
    <col min="13330" max="13568" width="9" style="3" customWidth="1"/>
    <col min="13569" max="13569" width="3.125" style="3" customWidth="1"/>
    <col min="13570" max="13570" width="12" style="3" customWidth="1"/>
    <col min="13571" max="13571" width="12.625" style="3" customWidth="1"/>
    <col min="13572" max="13572" width="8.625" style="3" customWidth="1"/>
    <col min="13573" max="13573" width="12.625" style="3" customWidth="1"/>
    <col min="13574" max="13574" width="8.625" style="3" customWidth="1"/>
    <col min="13575" max="13575" width="12.625" style="3" customWidth="1"/>
    <col min="13576" max="13576" width="8.625" style="3" customWidth="1"/>
    <col min="13577" max="13577" width="12.625" style="3" customWidth="1"/>
    <col min="13578" max="13578" width="8.625" style="3" customWidth="1"/>
    <col min="13579" max="13579" width="12.625" style="3" customWidth="1"/>
    <col min="13580" max="13580" width="8.625" style="3" customWidth="1"/>
    <col min="13581" max="13581" width="12.625" style="3" customWidth="1"/>
    <col min="13582" max="13582" width="8.625" style="3" customWidth="1"/>
    <col min="13583" max="13583" width="12.625" style="3" customWidth="1"/>
    <col min="13584" max="13584" width="8.625" style="3" customWidth="1"/>
    <col min="13585" max="13585" width="2.125" style="3" customWidth="1"/>
    <col min="13586" max="13824" width="9" style="3" customWidth="1"/>
    <col min="13825" max="13825" width="3.125" style="3" customWidth="1"/>
    <col min="13826" max="13826" width="12" style="3" customWidth="1"/>
    <col min="13827" max="13827" width="12.625" style="3" customWidth="1"/>
    <col min="13828" max="13828" width="8.625" style="3" customWidth="1"/>
    <col min="13829" max="13829" width="12.625" style="3" customWidth="1"/>
    <col min="13830" max="13830" width="8.625" style="3" customWidth="1"/>
    <col min="13831" max="13831" width="12.625" style="3" customWidth="1"/>
    <col min="13832" max="13832" width="8.625" style="3" customWidth="1"/>
    <col min="13833" max="13833" width="12.625" style="3" customWidth="1"/>
    <col min="13834" max="13834" width="8.625" style="3" customWidth="1"/>
    <col min="13835" max="13835" width="12.625" style="3" customWidth="1"/>
    <col min="13836" max="13836" width="8.625" style="3" customWidth="1"/>
    <col min="13837" max="13837" width="12.625" style="3" customWidth="1"/>
    <col min="13838" max="13838" width="8.625" style="3" customWidth="1"/>
    <col min="13839" max="13839" width="12.625" style="3" customWidth="1"/>
    <col min="13840" max="13840" width="8.625" style="3" customWidth="1"/>
    <col min="13841" max="13841" width="2.125" style="3" customWidth="1"/>
    <col min="13842" max="14080" width="9" style="3" customWidth="1"/>
    <col min="14081" max="14081" width="3.125" style="3" customWidth="1"/>
    <col min="14082" max="14082" width="12" style="3" customWidth="1"/>
    <col min="14083" max="14083" width="12.625" style="3" customWidth="1"/>
    <col min="14084" max="14084" width="8.625" style="3" customWidth="1"/>
    <col min="14085" max="14085" width="12.625" style="3" customWidth="1"/>
    <col min="14086" max="14086" width="8.625" style="3" customWidth="1"/>
    <col min="14087" max="14087" width="12.625" style="3" customWidth="1"/>
    <col min="14088" max="14088" width="8.625" style="3" customWidth="1"/>
    <col min="14089" max="14089" width="12.625" style="3" customWidth="1"/>
    <col min="14090" max="14090" width="8.625" style="3" customWidth="1"/>
    <col min="14091" max="14091" width="12.625" style="3" customWidth="1"/>
    <col min="14092" max="14092" width="8.625" style="3" customWidth="1"/>
    <col min="14093" max="14093" width="12.625" style="3" customWidth="1"/>
    <col min="14094" max="14094" width="8.625" style="3" customWidth="1"/>
    <col min="14095" max="14095" width="12.625" style="3" customWidth="1"/>
    <col min="14096" max="14096" width="8.625" style="3" customWidth="1"/>
    <col min="14097" max="14097" width="2.125" style="3" customWidth="1"/>
    <col min="14098" max="14336" width="9" style="3" customWidth="1"/>
    <col min="14337" max="14337" width="3.125" style="3" customWidth="1"/>
    <col min="14338" max="14338" width="12" style="3" customWidth="1"/>
    <col min="14339" max="14339" width="12.625" style="3" customWidth="1"/>
    <col min="14340" max="14340" width="8.625" style="3" customWidth="1"/>
    <col min="14341" max="14341" width="12.625" style="3" customWidth="1"/>
    <col min="14342" max="14342" width="8.625" style="3" customWidth="1"/>
    <col min="14343" max="14343" width="12.625" style="3" customWidth="1"/>
    <col min="14344" max="14344" width="8.625" style="3" customWidth="1"/>
    <col min="14345" max="14345" width="12.625" style="3" customWidth="1"/>
    <col min="14346" max="14346" width="8.625" style="3" customWidth="1"/>
    <col min="14347" max="14347" width="12.625" style="3" customWidth="1"/>
    <col min="14348" max="14348" width="8.625" style="3" customWidth="1"/>
    <col min="14349" max="14349" width="12.625" style="3" customWidth="1"/>
    <col min="14350" max="14350" width="8.625" style="3" customWidth="1"/>
    <col min="14351" max="14351" width="12.625" style="3" customWidth="1"/>
    <col min="14352" max="14352" width="8.625" style="3" customWidth="1"/>
    <col min="14353" max="14353" width="2.125" style="3" customWidth="1"/>
    <col min="14354" max="14592" width="9" style="3" customWidth="1"/>
    <col min="14593" max="14593" width="3.125" style="3" customWidth="1"/>
    <col min="14594" max="14594" width="12" style="3" customWidth="1"/>
    <col min="14595" max="14595" width="12.625" style="3" customWidth="1"/>
    <col min="14596" max="14596" width="8.625" style="3" customWidth="1"/>
    <col min="14597" max="14597" width="12.625" style="3" customWidth="1"/>
    <col min="14598" max="14598" width="8.625" style="3" customWidth="1"/>
    <col min="14599" max="14599" width="12.625" style="3" customWidth="1"/>
    <col min="14600" max="14600" width="8.625" style="3" customWidth="1"/>
    <col min="14601" max="14601" width="12.625" style="3" customWidth="1"/>
    <col min="14602" max="14602" width="8.625" style="3" customWidth="1"/>
    <col min="14603" max="14603" width="12.625" style="3" customWidth="1"/>
    <col min="14604" max="14604" width="8.625" style="3" customWidth="1"/>
    <col min="14605" max="14605" width="12.625" style="3" customWidth="1"/>
    <col min="14606" max="14606" width="8.625" style="3" customWidth="1"/>
    <col min="14607" max="14607" width="12.625" style="3" customWidth="1"/>
    <col min="14608" max="14608" width="8.625" style="3" customWidth="1"/>
    <col min="14609" max="14609" width="2.125" style="3" customWidth="1"/>
    <col min="14610" max="14848" width="9" style="3" customWidth="1"/>
    <col min="14849" max="14849" width="3.125" style="3" customWidth="1"/>
    <col min="14850" max="14850" width="12" style="3" customWidth="1"/>
    <col min="14851" max="14851" width="12.625" style="3" customWidth="1"/>
    <col min="14852" max="14852" width="8.625" style="3" customWidth="1"/>
    <col min="14853" max="14853" width="12.625" style="3" customWidth="1"/>
    <col min="14854" max="14854" width="8.625" style="3" customWidth="1"/>
    <col min="14855" max="14855" width="12.625" style="3" customWidth="1"/>
    <col min="14856" max="14856" width="8.625" style="3" customWidth="1"/>
    <col min="14857" max="14857" width="12.625" style="3" customWidth="1"/>
    <col min="14858" max="14858" width="8.625" style="3" customWidth="1"/>
    <col min="14859" max="14859" width="12.625" style="3" customWidth="1"/>
    <col min="14860" max="14860" width="8.625" style="3" customWidth="1"/>
    <col min="14861" max="14861" width="12.625" style="3" customWidth="1"/>
    <col min="14862" max="14862" width="8.625" style="3" customWidth="1"/>
    <col min="14863" max="14863" width="12.625" style="3" customWidth="1"/>
    <col min="14864" max="14864" width="8.625" style="3" customWidth="1"/>
    <col min="14865" max="14865" width="2.125" style="3" customWidth="1"/>
    <col min="14866" max="15104" width="9" style="3" customWidth="1"/>
    <col min="15105" max="15105" width="3.125" style="3" customWidth="1"/>
    <col min="15106" max="15106" width="12" style="3" customWidth="1"/>
    <col min="15107" max="15107" width="12.625" style="3" customWidth="1"/>
    <col min="15108" max="15108" width="8.625" style="3" customWidth="1"/>
    <col min="15109" max="15109" width="12.625" style="3" customWidth="1"/>
    <col min="15110" max="15110" width="8.625" style="3" customWidth="1"/>
    <col min="15111" max="15111" width="12.625" style="3" customWidth="1"/>
    <col min="15112" max="15112" width="8.625" style="3" customWidth="1"/>
    <col min="15113" max="15113" width="12.625" style="3" customWidth="1"/>
    <col min="15114" max="15114" width="8.625" style="3" customWidth="1"/>
    <col min="15115" max="15115" width="12.625" style="3" customWidth="1"/>
    <col min="15116" max="15116" width="8.625" style="3" customWidth="1"/>
    <col min="15117" max="15117" width="12.625" style="3" customWidth="1"/>
    <col min="15118" max="15118" width="8.625" style="3" customWidth="1"/>
    <col min="15119" max="15119" width="12.625" style="3" customWidth="1"/>
    <col min="15120" max="15120" width="8.625" style="3" customWidth="1"/>
    <col min="15121" max="15121" width="2.125" style="3" customWidth="1"/>
    <col min="15122" max="15360" width="9" style="3" customWidth="1"/>
    <col min="15361" max="15361" width="3.125" style="3" customWidth="1"/>
    <col min="15362" max="15362" width="12" style="3" customWidth="1"/>
    <col min="15363" max="15363" width="12.625" style="3" customWidth="1"/>
    <col min="15364" max="15364" width="8.625" style="3" customWidth="1"/>
    <col min="15365" max="15365" width="12.625" style="3" customWidth="1"/>
    <col min="15366" max="15366" width="8.625" style="3" customWidth="1"/>
    <col min="15367" max="15367" width="12.625" style="3" customWidth="1"/>
    <col min="15368" max="15368" width="8.625" style="3" customWidth="1"/>
    <col min="15369" max="15369" width="12.625" style="3" customWidth="1"/>
    <col min="15370" max="15370" width="8.625" style="3" customWidth="1"/>
    <col min="15371" max="15371" width="12.625" style="3" customWidth="1"/>
    <col min="15372" max="15372" width="8.625" style="3" customWidth="1"/>
    <col min="15373" max="15373" width="12.625" style="3" customWidth="1"/>
    <col min="15374" max="15374" width="8.625" style="3" customWidth="1"/>
    <col min="15375" max="15375" width="12.625" style="3" customWidth="1"/>
    <col min="15376" max="15376" width="8.625" style="3" customWidth="1"/>
    <col min="15377" max="15377" width="2.125" style="3" customWidth="1"/>
    <col min="15378" max="15616" width="9" style="3" customWidth="1"/>
    <col min="15617" max="15617" width="3.125" style="3" customWidth="1"/>
    <col min="15618" max="15618" width="12" style="3" customWidth="1"/>
    <col min="15619" max="15619" width="12.625" style="3" customWidth="1"/>
    <col min="15620" max="15620" width="8.625" style="3" customWidth="1"/>
    <col min="15621" max="15621" width="12.625" style="3" customWidth="1"/>
    <col min="15622" max="15622" width="8.625" style="3" customWidth="1"/>
    <col min="15623" max="15623" width="12.625" style="3" customWidth="1"/>
    <col min="15624" max="15624" width="8.625" style="3" customWidth="1"/>
    <col min="15625" max="15625" width="12.625" style="3" customWidth="1"/>
    <col min="15626" max="15626" width="8.625" style="3" customWidth="1"/>
    <col min="15627" max="15627" width="12.625" style="3" customWidth="1"/>
    <col min="15628" max="15628" width="8.625" style="3" customWidth="1"/>
    <col min="15629" max="15629" width="12.625" style="3" customWidth="1"/>
    <col min="15630" max="15630" width="8.625" style="3" customWidth="1"/>
    <col min="15631" max="15631" width="12.625" style="3" customWidth="1"/>
    <col min="15632" max="15632" width="8.625" style="3" customWidth="1"/>
    <col min="15633" max="15633" width="2.125" style="3" customWidth="1"/>
    <col min="15634" max="15872" width="9" style="3" customWidth="1"/>
    <col min="15873" max="15873" width="3.125" style="3" customWidth="1"/>
    <col min="15874" max="15874" width="12" style="3" customWidth="1"/>
    <col min="15875" max="15875" width="12.625" style="3" customWidth="1"/>
    <col min="15876" max="15876" width="8.625" style="3" customWidth="1"/>
    <col min="15877" max="15877" width="12.625" style="3" customWidth="1"/>
    <col min="15878" max="15878" width="8.625" style="3" customWidth="1"/>
    <col min="15879" max="15879" width="12.625" style="3" customWidth="1"/>
    <col min="15880" max="15880" width="8.625" style="3" customWidth="1"/>
    <col min="15881" max="15881" width="12.625" style="3" customWidth="1"/>
    <col min="15882" max="15882" width="8.625" style="3" customWidth="1"/>
    <col min="15883" max="15883" width="12.625" style="3" customWidth="1"/>
    <col min="15884" max="15884" width="8.625" style="3" customWidth="1"/>
    <col min="15885" max="15885" width="12.625" style="3" customWidth="1"/>
    <col min="15886" max="15886" width="8.625" style="3" customWidth="1"/>
    <col min="15887" max="15887" width="12.625" style="3" customWidth="1"/>
    <col min="15888" max="15888" width="8.625" style="3" customWidth="1"/>
    <col min="15889" max="15889" width="2.125" style="3" customWidth="1"/>
    <col min="15890" max="16128" width="9" style="3" customWidth="1"/>
    <col min="16129" max="16129" width="3.125" style="3" customWidth="1"/>
    <col min="16130" max="16130" width="12" style="3" customWidth="1"/>
    <col min="16131" max="16131" width="12.625" style="3" customWidth="1"/>
    <col min="16132" max="16132" width="8.625" style="3" customWidth="1"/>
    <col min="16133" max="16133" width="12.625" style="3" customWidth="1"/>
    <col min="16134" max="16134" width="8.625" style="3" customWidth="1"/>
    <col min="16135" max="16135" width="12.625" style="3" customWidth="1"/>
    <col min="16136" max="16136" width="8.625" style="3" customWidth="1"/>
    <col min="16137" max="16137" width="12.625" style="3" customWidth="1"/>
    <col min="16138" max="16138" width="8.625" style="3" customWidth="1"/>
    <col min="16139" max="16139" width="12.625" style="3" customWidth="1"/>
    <col min="16140" max="16140" width="8.625" style="3" customWidth="1"/>
    <col min="16141" max="16141" width="12.625" style="3" customWidth="1"/>
    <col min="16142" max="16142" width="8.625" style="3" customWidth="1"/>
    <col min="16143" max="16143" width="12.625" style="3" customWidth="1"/>
    <col min="16144" max="16144" width="8.625" style="3" customWidth="1"/>
    <col min="16145" max="16145" width="2.125" style="3" customWidth="1"/>
    <col min="16146" max="16384" width="9" style="3" customWidth="1"/>
  </cols>
  <sheetData>
    <row r="1" spans="1:16" ht="24.95" customHeight="1">
      <c r="A1" s="35" t="s">
        <v>298</v>
      </c>
      <c r="C1" s="14"/>
    </row>
    <row r="2" spans="1:16" s="22" customFormat="1" ht="15" customHeight="1">
      <c r="A2" s="38"/>
      <c r="C2" s="4"/>
    </row>
    <row r="3" spans="1:16" s="22" customFormat="1" ht="15" customHeight="1">
      <c r="B3" s="71"/>
      <c r="C3" s="71"/>
      <c r="D3" s="71"/>
      <c r="E3" s="71"/>
      <c r="F3" s="71"/>
      <c r="G3" s="71"/>
      <c r="H3" s="71"/>
      <c r="I3" s="71"/>
      <c r="P3" s="135" t="s">
        <v>297</v>
      </c>
    </row>
    <row r="4" spans="1:16" s="22" customFormat="1" ht="20.100000000000001" customHeight="1">
      <c r="B4" s="63" t="s">
        <v>296</v>
      </c>
      <c r="C4" s="39" t="s">
        <v>294</v>
      </c>
      <c r="D4" s="8"/>
      <c r="E4" s="39" t="s">
        <v>224</v>
      </c>
      <c r="F4" s="8"/>
      <c r="G4" s="39" t="s">
        <v>288</v>
      </c>
      <c r="H4" s="8"/>
      <c r="I4" s="39" t="s">
        <v>287</v>
      </c>
      <c r="J4" s="8"/>
      <c r="K4" s="39" t="s">
        <v>116</v>
      </c>
      <c r="L4" s="8"/>
      <c r="M4" s="39" t="s">
        <v>284</v>
      </c>
      <c r="N4" s="8"/>
      <c r="O4" s="39" t="s">
        <v>164</v>
      </c>
      <c r="P4" s="8"/>
    </row>
    <row r="5" spans="1:16" s="22" customFormat="1" ht="30" customHeight="1">
      <c r="B5" s="32"/>
      <c r="C5" s="114" t="s">
        <v>173</v>
      </c>
      <c r="D5" s="126" t="s">
        <v>293</v>
      </c>
      <c r="E5" s="114" t="s">
        <v>173</v>
      </c>
      <c r="F5" s="126" t="s">
        <v>293</v>
      </c>
      <c r="G5" s="114" t="s">
        <v>173</v>
      </c>
      <c r="H5" s="126" t="s">
        <v>293</v>
      </c>
      <c r="I5" s="114" t="s">
        <v>173</v>
      </c>
      <c r="J5" s="126" t="s">
        <v>293</v>
      </c>
      <c r="K5" s="114" t="s">
        <v>173</v>
      </c>
      <c r="L5" s="126" t="s">
        <v>293</v>
      </c>
      <c r="M5" s="114" t="s">
        <v>173</v>
      </c>
      <c r="N5" s="126" t="s">
        <v>293</v>
      </c>
      <c r="O5" s="114" t="s">
        <v>173</v>
      </c>
      <c r="P5" s="126" t="s">
        <v>293</v>
      </c>
    </row>
    <row r="6" spans="1:16" s="22" customFormat="1" ht="30" customHeight="1">
      <c r="B6" s="40" t="s">
        <v>188</v>
      </c>
      <c r="C6" s="125">
        <v>2068024</v>
      </c>
      <c r="D6" s="127">
        <v>99.999999999999986</v>
      </c>
      <c r="E6" s="125">
        <v>615130</v>
      </c>
      <c r="F6" s="129">
        <v>29.744819209061401</v>
      </c>
      <c r="G6" s="132">
        <v>294408</v>
      </c>
      <c r="H6" s="129">
        <v>14.236198419360704</v>
      </c>
      <c r="I6" s="133">
        <v>11736</v>
      </c>
      <c r="J6" s="129">
        <v>0.56749824953675587</v>
      </c>
      <c r="K6" s="92">
        <v>35519</v>
      </c>
      <c r="L6" s="129">
        <v>1.7175332588016388</v>
      </c>
      <c r="M6" s="92">
        <v>1091347</v>
      </c>
      <c r="N6" s="129">
        <v>52.772453317756465</v>
      </c>
      <c r="O6" s="92">
        <v>19884</v>
      </c>
      <c r="P6" s="129">
        <v>0.96149754548303124</v>
      </c>
    </row>
    <row r="7" spans="1:16" s="22" customFormat="1" ht="30" customHeight="1">
      <c r="B7" s="40" t="s">
        <v>186</v>
      </c>
      <c r="C7" s="125">
        <v>2178118</v>
      </c>
      <c r="D7" s="127">
        <v>100</v>
      </c>
      <c r="E7" s="125">
        <v>632905</v>
      </c>
      <c r="F7" s="130">
        <v>29.05744385531867</v>
      </c>
      <c r="G7" s="125">
        <v>307332</v>
      </c>
      <c r="H7" s="130">
        <v>14.109998111011263</v>
      </c>
      <c r="I7" s="125">
        <v>15188</v>
      </c>
      <c r="J7" s="130">
        <v>0.69729662794675906</v>
      </c>
      <c r="K7" s="125">
        <v>36576</v>
      </c>
      <c r="L7" s="130">
        <v>1.6792358949929413</v>
      </c>
      <c r="M7" s="125">
        <v>1170083</v>
      </c>
      <c r="N7" s="130">
        <v>53.719928685730537</v>
      </c>
      <c r="O7" s="92">
        <v>16034</v>
      </c>
      <c r="P7" s="129">
        <v>0.73609682499982909</v>
      </c>
    </row>
    <row r="8" spans="1:16" s="22" customFormat="1" ht="30" customHeight="1">
      <c r="B8" s="40" t="s">
        <v>35</v>
      </c>
      <c r="C8" s="115">
        <v>2297292</v>
      </c>
      <c r="D8" s="128">
        <v>100</v>
      </c>
      <c r="E8" s="115">
        <v>659083</v>
      </c>
      <c r="F8" s="131">
        <v>28.7</v>
      </c>
      <c r="G8" s="115">
        <v>322393</v>
      </c>
      <c r="H8" s="131">
        <v>14</v>
      </c>
      <c r="I8" s="115">
        <v>20694</v>
      </c>
      <c r="J8" s="131">
        <v>0.9</v>
      </c>
      <c r="K8" s="115">
        <v>38795</v>
      </c>
      <c r="L8" s="131">
        <v>1.7</v>
      </c>
      <c r="M8" s="115">
        <v>1237469</v>
      </c>
      <c r="N8" s="131">
        <v>53.9</v>
      </c>
      <c r="O8" s="134">
        <v>18858</v>
      </c>
      <c r="P8" s="136">
        <v>0.8</v>
      </c>
    </row>
    <row r="9" spans="1:16" s="22" customFormat="1" ht="30" customHeight="1">
      <c r="B9" s="40" t="s">
        <v>155</v>
      </c>
      <c r="C9" s="115">
        <v>2271578</v>
      </c>
      <c r="D9" s="128">
        <v>100</v>
      </c>
      <c r="E9" s="115">
        <v>629522</v>
      </c>
      <c r="F9" s="131">
        <v>27.712981900687538</v>
      </c>
      <c r="G9" s="115">
        <v>319502</v>
      </c>
      <c r="H9" s="131">
        <v>14.065200490584079</v>
      </c>
      <c r="I9" s="115">
        <v>13823</v>
      </c>
      <c r="J9" s="131">
        <v>0.60851971625011336</v>
      </c>
      <c r="K9" s="115">
        <v>41431</v>
      </c>
      <c r="L9" s="131">
        <v>1.8238863028256127</v>
      </c>
      <c r="M9" s="115">
        <v>1240638</v>
      </c>
      <c r="N9" s="131">
        <v>54.615690062150627</v>
      </c>
      <c r="O9" s="134">
        <v>26662</v>
      </c>
      <c r="P9" s="136">
        <v>1.1737215275020272</v>
      </c>
    </row>
    <row r="10" spans="1:16" s="22" customFormat="1" ht="30" customHeight="1">
      <c r="B10" s="40" t="s">
        <v>185</v>
      </c>
      <c r="C10" s="41">
        <v>2137700</v>
      </c>
      <c r="D10" s="127">
        <v>100</v>
      </c>
      <c r="E10" s="125">
        <v>599161</v>
      </c>
      <c r="F10" s="130">
        <v>28.028301445478789</v>
      </c>
      <c r="G10" s="125">
        <v>315973</v>
      </c>
      <c r="H10" s="130">
        <v>14.780979557468306</v>
      </c>
      <c r="I10" s="125">
        <v>11527</v>
      </c>
      <c r="J10" s="130">
        <v>0.53922440005613514</v>
      </c>
      <c r="K10" s="125">
        <v>35776</v>
      </c>
      <c r="L10" s="130">
        <v>1.6735744023950976</v>
      </c>
      <c r="M10" s="125">
        <v>1143512</v>
      </c>
      <c r="N10" s="130">
        <v>53.492632268325771</v>
      </c>
      <c r="O10" s="92">
        <v>31751</v>
      </c>
      <c r="P10" s="130">
        <v>1.485287926275904</v>
      </c>
    </row>
    <row r="11" spans="1:16" s="22" customFormat="1" ht="30" customHeight="1">
      <c r="B11" s="40" t="s">
        <v>182</v>
      </c>
      <c r="C11" s="41">
        <f>E11+G11+I11+K11+M11+O11</f>
        <v>2047821</v>
      </c>
      <c r="D11" s="127">
        <f>F11+H11+J11+L11+N11+P11</f>
        <v>100</v>
      </c>
      <c r="E11" s="125">
        <v>548623</v>
      </c>
      <c r="F11" s="130">
        <f t="shared" ref="F11:F17" si="0">E11/C11*100</f>
        <v>26.790573980831333</v>
      </c>
      <c r="G11" s="125">
        <v>303096</v>
      </c>
      <c r="H11" s="130">
        <f t="shared" ref="H11:H17" si="1">G11/C11*100</f>
        <v>14.80090300861257</v>
      </c>
      <c r="I11" s="125">
        <v>9363</v>
      </c>
      <c r="J11" s="130">
        <f t="shared" ref="J11:J17" si="2">I11/C11*100</f>
        <v>0.45721769627325826</v>
      </c>
      <c r="K11" s="125">
        <v>42269</v>
      </c>
      <c r="L11" s="130">
        <f t="shared" ref="L11:L17" si="3">K11/C11*100</f>
        <v>2.0640964224900515</v>
      </c>
      <c r="M11" s="125">
        <v>1118952</v>
      </c>
      <c r="N11" s="130">
        <f t="shared" ref="N11:N17" si="4">M11/C11*100</f>
        <v>54.64110388554468</v>
      </c>
      <c r="O11" s="92">
        <v>25518</v>
      </c>
      <c r="P11" s="130">
        <f t="shared" ref="P11:P17" si="5">O11/C11*100</f>
        <v>1.2461050062481047</v>
      </c>
    </row>
    <row r="12" spans="1:16" s="22" customFormat="1" ht="30" customHeight="1">
      <c r="B12" s="40" t="s">
        <v>181</v>
      </c>
      <c r="C12" s="41">
        <f>E12+G12+I12+K12+M12+O12</f>
        <v>2112056</v>
      </c>
      <c r="D12" s="127">
        <f>F12+H12+J12+L12+N12+P12</f>
        <v>100</v>
      </c>
      <c r="E12" s="125">
        <v>522268</v>
      </c>
      <c r="F12" s="130">
        <f t="shared" si="0"/>
        <v>24.727942819697962</v>
      </c>
      <c r="G12" s="125">
        <v>300774</v>
      </c>
      <c r="H12" s="130">
        <f t="shared" si="1"/>
        <v>14.240815584435262</v>
      </c>
      <c r="I12" s="125">
        <v>7842</v>
      </c>
      <c r="J12" s="130">
        <f t="shared" si="2"/>
        <v>0.37129697318631705</v>
      </c>
      <c r="K12" s="125">
        <v>44539</v>
      </c>
      <c r="L12" s="130">
        <f t="shared" si="3"/>
        <v>2.1087982515615113</v>
      </c>
      <c r="M12" s="125">
        <v>1202301</v>
      </c>
      <c r="N12" s="130">
        <f t="shared" si="4"/>
        <v>56.925621290344573</v>
      </c>
      <c r="O12" s="92">
        <v>34332</v>
      </c>
      <c r="P12" s="130">
        <f t="shared" si="5"/>
        <v>1.6255250807743735</v>
      </c>
    </row>
    <row r="13" spans="1:16" s="22" customFormat="1" ht="30" customHeight="1">
      <c r="B13" s="40" t="s">
        <v>327</v>
      </c>
      <c r="C13" s="41">
        <f>SUM(E13,G13,I13,K13,M13,O13)</f>
        <v>1953200</v>
      </c>
      <c r="D13" s="127">
        <f>SUM(F13,H13,J13,L13,N13,P13)</f>
        <v>100</v>
      </c>
      <c r="E13" s="125">
        <v>533829</v>
      </c>
      <c r="F13" s="130">
        <f t="shared" si="0"/>
        <v>27.330995289780873</v>
      </c>
      <c r="G13" s="125">
        <v>303710</v>
      </c>
      <c r="H13" s="130">
        <f t="shared" si="1"/>
        <v>15.549354904771656</v>
      </c>
      <c r="I13" s="125">
        <v>8091</v>
      </c>
      <c r="J13" s="130">
        <f t="shared" si="2"/>
        <v>0.41424329305754665</v>
      </c>
      <c r="K13" s="125">
        <v>40996</v>
      </c>
      <c r="L13" s="130">
        <f t="shared" si="3"/>
        <v>2.0989146016792954</v>
      </c>
      <c r="M13" s="125">
        <v>1031141</v>
      </c>
      <c r="N13" s="130">
        <f t="shared" si="4"/>
        <v>52.792391972148266</v>
      </c>
      <c r="O13" s="92">
        <v>35433</v>
      </c>
      <c r="P13" s="130">
        <f t="shared" si="5"/>
        <v>1.8140999385623593</v>
      </c>
    </row>
    <row r="14" spans="1:16" s="22" customFormat="1" ht="30" customHeight="1">
      <c r="B14" s="40" t="s">
        <v>57</v>
      </c>
      <c r="C14" s="41">
        <v>2048269</v>
      </c>
      <c r="D14" s="127">
        <f>SUM(F14,H14,J14,L14,N14,P14)</f>
        <v>100.00000000000001</v>
      </c>
      <c r="E14" s="125">
        <v>538480</v>
      </c>
      <c r="F14" s="130">
        <f t="shared" si="0"/>
        <v>26.289515683730997</v>
      </c>
      <c r="G14" s="125">
        <v>310037</v>
      </c>
      <c r="H14" s="130">
        <f t="shared" si="1"/>
        <v>15.13653724193453</v>
      </c>
      <c r="I14" s="125">
        <v>8799</v>
      </c>
      <c r="J14" s="130">
        <f t="shared" si="2"/>
        <v>0.42958224725365668</v>
      </c>
      <c r="K14" s="125">
        <v>43105</v>
      </c>
      <c r="L14" s="130">
        <f t="shared" si="3"/>
        <v>2.104459912247854</v>
      </c>
      <c r="M14" s="125">
        <v>1118576</v>
      </c>
      <c r="N14" s="130">
        <f t="shared" si="4"/>
        <v>54.610795749972297</v>
      </c>
      <c r="O14" s="92">
        <v>29272</v>
      </c>
      <c r="P14" s="130">
        <f t="shared" si="5"/>
        <v>1.4291091648606702</v>
      </c>
    </row>
    <row r="15" spans="1:16" s="22" customFormat="1" ht="30" customHeight="1">
      <c r="B15" s="40" t="s">
        <v>335</v>
      </c>
      <c r="C15" s="41">
        <v>2038125</v>
      </c>
      <c r="D15" s="127">
        <f>SUM(F15,H15,J15,L15,N15,P15)</f>
        <v>99.999950935295928</v>
      </c>
      <c r="E15" s="125">
        <v>515925</v>
      </c>
      <c r="F15" s="130">
        <f t="shared" si="0"/>
        <v>25.313707451701934</v>
      </c>
      <c r="G15" s="125">
        <v>308402</v>
      </c>
      <c r="H15" s="130">
        <f t="shared" si="1"/>
        <v>15.131652867218644</v>
      </c>
      <c r="I15" s="125">
        <v>8413</v>
      </c>
      <c r="J15" s="130">
        <f t="shared" si="2"/>
        <v>0.41278135541245015</v>
      </c>
      <c r="K15" s="125">
        <v>45451</v>
      </c>
      <c r="L15" s="130">
        <f t="shared" si="3"/>
        <v>2.2300398650720634</v>
      </c>
      <c r="M15" s="125">
        <v>1132608</v>
      </c>
      <c r="N15" s="130">
        <f t="shared" si="4"/>
        <v>55.571076356945724</v>
      </c>
      <c r="O15" s="92">
        <v>27325</v>
      </c>
      <c r="P15" s="130">
        <f t="shared" si="5"/>
        <v>1.3406930389451088</v>
      </c>
    </row>
    <row r="16" spans="1:16" s="22" customFormat="1" ht="30" customHeight="1">
      <c r="B16" s="40" t="s">
        <v>165</v>
      </c>
      <c r="C16" s="41">
        <f>E16+G16+I16+K16+M16+O16</f>
        <v>2163711</v>
      </c>
      <c r="D16" s="127">
        <f>SUM(F16,H16,J16,L16,N16,P16)</f>
        <v>100</v>
      </c>
      <c r="E16" s="125">
        <v>512412</v>
      </c>
      <c r="F16" s="130">
        <f t="shared" si="0"/>
        <v>23.682090630403042</v>
      </c>
      <c r="G16" s="125">
        <v>309100</v>
      </c>
      <c r="H16" s="130">
        <f t="shared" si="1"/>
        <v>14.285641659167975</v>
      </c>
      <c r="I16" s="125">
        <v>7446</v>
      </c>
      <c r="J16" s="130">
        <f t="shared" si="2"/>
        <v>0.34413098606976622</v>
      </c>
      <c r="K16" s="125">
        <v>51706</v>
      </c>
      <c r="L16" s="130">
        <f t="shared" si="3"/>
        <v>2.3896906749561286</v>
      </c>
      <c r="M16" s="125">
        <v>1258557</v>
      </c>
      <c r="N16" s="130">
        <f t="shared" si="4"/>
        <v>58.166594337228958</v>
      </c>
      <c r="O16" s="92">
        <v>24490</v>
      </c>
      <c r="P16" s="130">
        <f t="shared" si="5"/>
        <v>1.1318517121741305</v>
      </c>
    </row>
    <row r="17" spans="2:16" s="22" customFormat="1" ht="30" customHeight="1">
      <c r="B17" s="40" t="s">
        <v>347</v>
      </c>
      <c r="C17" s="41">
        <f>E17+G17+I17+K17+M17+O17</f>
        <v>2164353</v>
      </c>
      <c r="D17" s="127">
        <f>SUM(F17,H17,J17,L17,N17,P17)</f>
        <v>100</v>
      </c>
      <c r="E17" s="125">
        <v>497824</v>
      </c>
      <c r="F17" s="130">
        <f t="shared" si="0"/>
        <v>23.001053894628097</v>
      </c>
      <c r="G17" s="125">
        <v>303046</v>
      </c>
      <c r="H17" s="130">
        <f t="shared" si="1"/>
        <v>14.001690112472412</v>
      </c>
      <c r="I17" s="125">
        <v>6422</v>
      </c>
      <c r="J17" s="130">
        <f t="shared" si="2"/>
        <v>0.29671684794485931</v>
      </c>
      <c r="K17" s="125">
        <v>52228</v>
      </c>
      <c r="L17" s="130">
        <f t="shared" si="3"/>
        <v>2.413099896366258</v>
      </c>
      <c r="M17" s="125">
        <v>1275568</v>
      </c>
      <c r="N17" s="130">
        <f t="shared" si="4"/>
        <v>58.935303067475594</v>
      </c>
      <c r="O17" s="92">
        <v>29265</v>
      </c>
      <c r="P17" s="130">
        <f t="shared" si="5"/>
        <v>1.3521361811127852</v>
      </c>
    </row>
    <row r="18" spans="2:16" s="22" customFormat="1" ht="15" customHeight="1"/>
    <row r="19" spans="2:16" ht="15" customHeight="1"/>
    <row r="20" spans="2:16" ht="15" customHeight="1"/>
    <row r="21" spans="2:16" ht="15" customHeight="1"/>
    <row r="22" spans="2:16" ht="15" customHeight="1"/>
    <row r="23" spans="2:16" ht="15" customHeight="1"/>
  </sheetData>
  <customSheetViews>
    <customSheetView guid="{A5EB8AB4-CC80-C84C-8B39-14C6B33257B7}" scale="80" fitToPage="1" view="pageBreakPreview">
      <selection activeCell="H23" sqref="H23"/>
      <pageMargins left="0.59055118110236227" right="0.59055118110236227" top="0.98425196850393704" bottom="0.98425196850393704" header="0.51181102362204722" footer="0.51181102362204722"/>
      <pageSetup paperSize="9" orientation="landscape" r:id="rId1"/>
      <headerFooter alignWithMargins="0"/>
    </customSheetView>
    <customSheetView guid="{E537E2BF-54E7-AF4D-9A48-B68363196703}" scale="80" fitToPage="1" view="pageBreakPreview">
      <selection activeCell="H23" sqref="H23"/>
      <pageMargins left="0.59055118110236227" right="0.59055118110236227" top="0.98425196850393704" bottom="0.98425196850393704" header="0.51181102362204722" footer="0.51181102362204722"/>
      <pageSetup paperSize="9" orientation="landscape" r:id="rId2"/>
      <headerFooter alignWithMargins="0"/>
    </customSheetView>
    <customSheetView guid="{5176ADCB-C40E-8740-8D62-B82BE93AE2C6}" scale="80" fitToPage="1" view="pageBreakPreview">
      <selection activeCell="H23" sqref="H23"/>
      <pageMargins left="0.59055118110236227" right="0.59055118110236227" top="0.98425196850393704" bottom="0.98425196850393704" header="0.51181102362204722" footer="0.51181102362204722"/>
      <pageSetup paperSize="9" orientation="landscape" r:id="rId3"/>
      <headerFooter alignWithMargins="0"/>
    </customSheetView>
    <customSheetView guid="{A158B920-AC25-424B-9959-14AC4A1CF9B5}" scale="80" fitToPage="1" view="pageBreakPreview">
      <selection activeCell="H23" sqref="H23"/>
      <pageMargins left="0.59055118110236227" right="0.59055118110236227" top="0.98425196850393704" bottom="0.98425196850393704" header="0.51181102362204722" footer="0.51181102362204722"/>
      <pageSetup paperSize="9" orientation="landscape" r:id="rId4"/>
      <headerFooter alignWithMargins="0"/>
    </customSheetView>
    <customSheetView guid="{4BE84941-5C45-A84E-88CE-6305226712FF}" scale="80" fitToPage="1" view="pageBreakPreview">
      <selection activeCell="H23" sqref="H23"/>
      <pageMargins left="0.59055118110236227" right="0.59055118110236227" top="0.98425196850393704" bottom="0.98425196850393704" header="0.51181102362204722" footer="0.51181102362204722"/>
      <pageSetup paperSize="9" orientation="landscape" r:id="rId5"/>
      <headerFooter alignWithMargins="0"/>
    </customSheetView>
    <customSheetView guid="{4996860D-290A-3A41-87F4-08FFB3697A1E}" scale="80" showPageBreaks="1" fitToPage="1" view="pageBreakPreview">
      <selection activeCell="H23" sqref="H23"/>
      <pageMargins left="0.59055118110236227" right="0.59055118110236227" top="0.98425196850393704" bottom="0.98425196850393704" header="0.51181102362204722" footer="0.51181102362204722"/>
      <pageSetup paperSize="9" orientation="landscape" r:id="rId6"/>
      <headerFooter alignWithMargins="0"/>
    </customSheetView>
    <customSheetView guid="{195A10FC-8BA6-8348-BB06-0EE2D4EBE68F}" scale="80" fitToPage="1" view="pageBreakPreview">
      <selection activeCell="H23" sqref="H23"/>
      <pageMargins left="0.59055118110236227" right="0.59055118110236227" top="0.98425196850393704" bottom="0.98425196850393704" header="0.51181102362204722" footer="0.51181102362204722"/>
      <pageSetup paperSize="9" orientation="landscape" r:id="rId7"/>
      <headerFooter alignWithMargins="0"/>
    </customSheetView>
    <customSheetView guid="{33BBD285-785B-C24D-B50A-4C98AC895287}" scale="80" showPageBreaks="1" fitToPage="1" view="pageBreakPreview">
      <selection activeCell="H23" sqref="H23"/>
      <pageMargins left="0.59055118110236227" right="0.59055118110236227" top="0.98425196850393704" bottom="0.98425196850393704" header="0.51181102362204722" footer="0.51181102362204722"/>
      <pageSetup paperSize="9" orientation="landscape" r:id="rId8"/>
      <headerFooter alignWithMargins="0"/>
    </customSheetView>
    <customSheetView guid="{692EB781-55BD-954F-BFCF-8FB37DE8AEFA}" scale="80" fitToPage="1" view="pageBreakPreview">
      <selection activeCell="E17" sqref="E17"/>
      <pageMargins left="0.59055118110236227" right="0.59055118110236227" top="0.98425196850393704" bottom="0.98425196850393704" header="0.51181102362204722" footer="0.51181102362204722"/>
      <pageSetup paperSize="9" orientation="landscape" r:id="rId9"/>
      <headerFooter alignWithMargins="0"/>
    </customSheetView>
    <customSheetView guid="{B757FC03-6083-3442-BB1D-780F7D0FC782}" scale="80" fitToPage="1" view="pageBreakPreview">
      <selection activeCell="E17" sqref="E17"/>
      <pageMargins left="0.59055118110236227" right="0.59055118110236227" top="0.98425196850393704" bottom="0.98425196850393704" header="0.51181102362204722" footer="0.51181102362204722"/>
      <pageSetup paperSize="9" orientation="landscape" r:id="rId10"/>
      <headerFooter alignWithMargins="0"/>
    </customSheetView>
    <customSheetView guid="{FE2DFBF2-B424-5B4D-9BA1-C706581D34E7}" scale="80" fitToPage="1" view="pageBreakPreview">
      <selection activeCell="H23" sqref="H23"/>
      <pageMargins left="0.59055118110236227" right="0.59055118110236227" top="0.98425196850393704" bottom="0.98425196850393704" header="0.51181102362204722" footer="0.51181102362204722"/>
      <pageSetup paperSize="9" orientation="landscape" r:id="rId11"/>
      <headerFooter alignWithMargins="0"/>
    </customSheetView>
    <customSheetView guid="{B13CC535-C729-354C-9E06-85A6743B2336}" scale="80" fitToPage="1" view="pageBreakPreview">
      <selection activeCell="I17" sqref="I17"/>
      <pageMargins left="0.59055118110236227" right="0.59055118110236227" top="0.98425196850393704" bottom="0.98425196850393704" header="0.51181102362204722" footer="0.51181102362204722"/>
      <pageSetup paperSize="9" orientation="landscape" r:id="rId12"/>
      <headerFooter alignWithMargins="0"/>
    </customSheetView>
    <customSheetView guid="{CABF87AC-595D-E643-8BF0-9EB9AA0D768A}" scale="80" showPageBreaks="1" fitToPage="1" view="pageBreakPreview">
      <selection activeCell="H23" sqref="H23"/>
      <pageMargins left="0.59055118110236227" right="0.59055118110236227" top="0.98425196850393704" bottom="0.98425196850393704" header="0.51181102362204722" footer="0.51181102362204722"/>
      <pageSetup paperSize="9" orientation="landscape" r:id="rId13"/>
      <headerFooter alignWithMargins="0"/>
    </customSheetView>
    <customSheetView guid="{243EC010-C615-5A40-A970-628BEF2BE6DA}" scale="80" fitToPage="1" view="pageBreakPreview">
      <selection activeCell="H23" sqref="H23"/>
      <pageMargins left="0.59055118110236227" right="0.59055118110236227" top="0.98425196850393704" bottom="0.98425196850393704" header="0.51181102362204722" footer="0.51181102362204722"/>
      <pageSetup paperSize="9" orientation="landscape" r:id="rId14"/>
      <headerFooter alignWithMargins="0"/>
    </customSheetView>
    <customSheetView guid="{CAB07F43-7E89-7745-9891-2E17B06210E6}" scale="80" fitToPage="1" view="pageBreakPreview">
      <selection activeCell="H23" sqref="H23"/>
      <pageMargins left="0.59055118110236227" right="0.59055118110236227" top="0.98425196850393704" bottom="0.98425196850393704" header="0.51181102362204722" footer="0.51181102362204722"/>
      <pageSetup paperSize="9" orientation="landscape" r:id="rId15"/>
      <headerFooter alignWithMargins="0"/>
    </customSheetView>
    <customSheetView guid="{97B3E7CA-F0B3-3143-B2E4-7F6A2ED5C48C}" scale="80" fitToPage="1" view="pageBreakPreview">
      <selection activeCell="H23" sqref="H23"/>
      <pageMargins left="0.59055118110236227" right="0.59055118110236227" top="0.98425196850393704" bottom="0.98425196850393704" header="0.51181102362204722" footer="0.51181102362204722"/>
      <pageSetup paperSize="9" orientation="landscape" r:id="rId16"/>
      <headerFooter alignWithMargins="0"/>
    </customSheetView>
    <customSheetView guid="{DE9E460F-C89E-5645-AA7E-CE9C4C2CFC12}" scale="80" showPageBreaks="1" fitToPage="1" view="pageBreakPreview">
      <selection activeCell="H23" sqref="H23"/>
      <pageMargins left="0.59055118110236227" right="0.59055118110236227" top="0.98425196850393704" bottom="0.98425196850393704" header="0.51181102362204722" footer="0.51181102362204722"/>
      <pageSetup paperSize="9" orientation="landscape" r:id="rId17"/>
      <headerFooter alignWithMargins="0"/>
    </customSheetView>
    <customSheetView guid="{C77EF332-7D80-1044-85D5-819F18ECD7B4}" scale="80" fitToPage="1" view="pageBreakPreview">
      <selection activeCell="H23" sqref="H23"/>
      <pageMargins left="0.59055118110236227" right="0.59055118110236227" top="0.98425196850393704" bottom="0.98425196850393704" header="0.51181102362204722" footer="0.51181102362204722"/>
      <pageSetup paperSize="9" orientation="landscape" r:id="rId18"/>
      <headerFooter alignWithMargins="0"/>
    </customSheetView>
    <customSheetView guid="{6CECD241-1D6C-7646-92A8-757A358CF712}" scale="80" showPageBreaks="1" fitToPage="1" view="pageBreakPreview">
      <selection activeCell="H23" sqref="H23"/>
      <pageMargins left="0.59055118110236227" right="0.59055118110236227" top="0.98425196850393704" bottom="0.98425196850393704" header="0.51181102362204722" footer="0.51181102362204722"/>
      <pageSetup paperSize="9" orientation="landscape" r:id="rId19"/>
      <headerFooter alignWithMargins="0"/>
    </customSheetView>
    <customSheetView guid="{2F70F053-3AC9-1B4A-91C9-6FBA078D9D33}" scale="80" fitToPage="1" view="pageBreakPreview">
      <selection activeCell="H23" sqref="H23"/>
      <pageMargins left="0.59055118110236227" right="0.59055118110236227" top="0.98425196850393704" bottom="0.98425196850393704" header="0.51181102362204722" footer="0.51181102362204722"/>
      <pageSetup paperSize="9" orientation="landscape" r:id="rId20"/>
      <headerFooter alignWithMargins="0"/>
    </customSheetView>
    <customSheetView guid="{C4ABE724-0C48-564B-B46B-A8D4415A7CA3}" scale="80" showPageBreaks="1" fitToPage="1" view="pageBreakPreview">
      <selection activeCell="E17" sqref="E17"/>
      <pageMargins left="0.59055118110236227" right="0.59055118110236227" top="0.98425196850393704" bottom="0.98425196850393704" header="0.51181102362204722" footer="0.51181102362204722"/>
      <pageSetup paperSize="9" orientation="landscape" r:id="rId21"/>
      <headerFooter alignWithMargins="0"/>
    </customSheetView>
    <customSheetView guid="{921C762F-6DA3-EC47-BFAE-A316B3663034}" scale="80" fitToPage="1" view="pageBreakPreview">
      <selection activeCell="E17" sqref="E17"/>
      <pageMargins left="0.59055118110236227" right="0.59055118110236227" top="0.98425196850393704" bottom="0.98425196850393704" header="0.51181102362204722" footer="0.51181102362204722"/>
      <pageSetup paperSize="9" orientation="landscape" r:id="rId22"/>
      <headerFooter alignWithMargins="0"/>
    </customSheetView>
    <customSheetView guid="{13BDB573-1580-9347-9292-9BDFB1BEC180}" scale="80" showPageBreaks="1" fitToPage="1" view="pageBreakPreview">
      <selection activeCell="H23" sqref="H23"/>
      <pageMargins left="0.59055118110236227" right="0.59055118110236227" top="0.98425196850393704" bottom="0.98425196850393704" header="0.51181102362204722" footer="0.51181102362204722"/>
      <pageSetup paperSize="9" orientation="landscape" r:id="rId23"/>
      <headerFooter alignWithMargins="0"/>
    </customSheetView>
    <customSheetView guid="{9D5A8730-9745-6543-AF40-A975993FFB3C}" scale="80" showPageBreaks="1" fitToPage="1" view="pageBreakPreview">
      <selection activeCell="H8" sqref="H8"/>
      <pageMargins left="0.59055118110236227" right="0.59055118110236227" top="0.98425196850393704" bottom="0.98425196850393704" header="0.51181102362204722" footer="0.51181102362204722"/>
      <pageSetup paperSize="9" orientation="landscape" r:id="rId24"/>
      <headerFooter alignWithMargins="0"/>
    </customSheetView>
    <customSheetView guid="{09F96152-7CAD-C243-A97A-98F3B0FC4A33}" scale="80" fitToPage="1" view="pageBreakPreview">
      <selection activeCell="B17" sqref="B17:P17"/>
      <pageMargins left="0.59055118110236227" right="0.59055118110236227" top="0.98425196850393704" bottom="0.98425196850393704" header="0.51181102362204722" footer="0.51181102362204722"/>
      <pageSetup paperSize="9" orientation="landscape" r:id="rId25"/>
      <headerFooter alignWithMargins="0"/>
    </customSheetView>
    <customSheetView guid="{096AC98C-6736-1040-B9D6-CB39671AF91F}" scale="80" fitToPage="1" view="pageBreakPreview">
      <selection activeCell="B17" sqref="B17:P17"/>
      <pageMargins left="0.59055118110236227" right="0.59055118110236227" top="0.98425196850393704" bottom="0.98425196850393704" header="0.51181102362204722" footer="0.51181102362204722"/>
      <pageSetup paperSize="9" orientation="landscape" r:id="rId26"/>
      <headerFooter alignWithMargins="0"/>
    </customSheetView>
    <customSheetView guid="{D0407C2C-ED8D-724D-8034-98AE8F8B3295}" scale="80" fitToPage="1" view="pageBreakPreview">
      <selection activeCell="B17" sqref="B17:P17"/>
      <pageMargins left="0.59055118110236227" right="0.59055118110236227" top="0.98425196850393704" bottom="0.98425196850393704" header="0.51181102362204722" footer="0.51181102362204722"/>
      <pageSetup paperSize="9" orientation="landscape" r:id="rId27"/>
      <headerFooter alignWithMargins="0"/>
    </customSheetView>
    <customSheetView guid="{E17413F9-D262-044C-8BA4-F44960AB96D1}" scale="80" fitToPage="1" view="pageBreakPreview">
      <selection activeCell="B17" sqref="B17:P17"/>
      <pageMargins left="0.59055118110236227" right="0.59055118110236227" top="0.98425196850393704" bottom="0.98425196850393704" header="0.51181102362204722" footer="0.51181102362204722"/>
      <pageSetup paperSize="9" orientation="landscape" r:id="rId28"/>
      <headerFooter alignWithMargins="0"/>
    </customSheetView>
    <customSheetView guid="{EDE1CF83-3546-8346-99C8-7E8DEBB3247D}" scale="80" fitToPage="1" view="pageBreakPreview">
      <selection activeCell="B17" sqref="B17:P17"/>
      <pageMargins left="0.59055118110236227" right="0.59055118110236227" top="0.98425196850393704" bottom="0.98425196850393704" header="0.51181102362204722" footer="0.51181102362204722"/>
      <pageSetup paperSize="9" orientation="landscape" r:id="rId29"/>
      <headerFooter alignWithMargins="0"/>
    </customSheetView>
    <customSheetView guid="{2D1C0343-8602-B54F-A57E-F5A867ED58F2}" scale="80" fitToPage="1" view="pageBreakPreview">
      <selection activeCell="B17" sqref="B17:P17"/>
      <pageMargins left="0.59055118110236227" right="0.59055118110236227" top="0.98425196850393704" bottom="0.98425196850393704" header="0.51181102362204722" footer="0.51181102362204722"/>
      <pageSetup paperSize="9" orientation="landscape" r:id="rId30"/>
      <headerFooter alignWithMargins="0"/>
    </customSheetView>
    <customSheetView guid="{938FE337-1D9D-3F4A-804B-BDD95C828A75}" scale="80" fitToPage="1" view="pageBreakPreview">
      <selection activeCell="B17" sqref="B17:P17"/>
      <pageMargins left="0.59055118110236227" right="0.59055118110236227" top="0.98425196850393704" bottom="0.98425196850393704" header="0.51181102362204722" footer="0.51181102362204722"/>
      <pageSetup paperSize="9" orientation="landscape" r:id="rId31"/>
      <headerFooter alignWithMargins="0"/>
    </customSheetView>
    <customSheetView guid="{95DD38D3-5F4A-574D-B2AE-3A0C3CFA9103}" scale="80" fitToPage="1" view="pageBreakPreview">
      <selection activeCell="B17" sqref="B17:P17"/>
      <pageMargins left="0.59055118110236227" right="0.59055118110236227" top="0.98425196850393704" bottom="0.98425196850393704" header="0.51181102362204722" footer="0.51181102362204722"/>
      <pageSetup paperSize="9" orientation="landscape" r:id="rId32"/>
      <headerFooter alignWithMargins="0"/>
    </customSheetView>
    <customSheetView guid="{12498608-D96F-BA43-B910-A260490D91ED}" scale="80" fitToPage="1" view="pageBreakPreview">
      <selection activeCell="B17" sqref="B17:P17"/>
      <pageMargins left="0.59055118110236227" right="0.59055118110236227" top="0.98425196850393704" bottom="0.98425196850393704" header="0.51181102362204722" footer="0.51181102362204722"/>
      <pageSetup paperSize="9" orientation="landscape" r:id="rId33"/>
      <headerFooter alignWithMargins="0"/>
    </customSheetView>
    <customSheetView guid="{288221DA-E461-3640-BCB6-AA8217898395}" scale="80" fitToPage="1" view="pageBreakPreview">
      <selection activeCell="B17" sqref="B17:P17"/>
      <pageMargins left="0.59055118110236227" right="0.59055118110236227" top="0.98425196850393704" bottom="0.98425196850393704" header="0.51181102362204722" footer="0.51181102362204722"/>
      <pageSetup paperSize="9" orientation="landscape" r:id="rId34"/>
      <headerFooter alignWithMargins="0"/>
    </customSheetView>
    <customSheetView guid="{D1685ABB-718A-CF4F-A312-08E85A5F4269}" scale="80" fitToPage="1" view="pageBreakPreview">
      <selection activeCell="B17" sqref="B17:P17"/>
      <pageMargins left="0.59055118110236227" right="0.59055118110236227" top="0.98425196850393704" bottom="0.98425196850393704" header="0.51181102362204722" footer="0.51181102362204722"/>
      <pageSetup paperSize="9" orientation="landscape" r:id="rId35"/>
      <headerFooter alignWithMargins="0"/>
    </customSheetView>
    <customSheetView guid="{257021EA-B7EA-3A40-A822-8BB94734030F}" scale="80" fitToPage="1" view="pageBreakPreview">
      <selection activeCell="B17" sqref="B17:P17"/>
      <pageMargins left="0.59055118110236227" right="0.59055118110236227" top="0.98425196850393704" bottom="0.98425196850393704" header="0.51181102362204722" footer="0.51181102362204722"/>
      <pageSetup paperSize="9" orientation="landscape" r:id="rId36"/>
      <headerFooter alignWithMargins="0"/>
    </customSheetView>
    <customSheetView guid="{F37DCB76-F5F4-0E4C-A170-F0CC306C23B7}" scale="80" fitToPage="1" view="pageBreakPreview">
      <selection activeCell="B17" sqref="B17:P17"/>
      <pageMargins left="0.59055118110236227" right="0.59055118110236227" top="0.98425196850393704" bottom="0.98425196850393704" header="0.51181102362204722" footer="0.51181102362204722"/>
      <pageSetup paperSize="9" orientation="landscape" r:id="rId37"/>
      <headerFooter alignWithMargins="0"/>
    </customSheetView>
    <customSheetView guid="{FE39DD97-388C-6C4F-B164-A0DF07EE2E06}" scale="80" fitToPage="1" view="pageBreakPreview">
      <selection activeCell="B17" sqref="B17:P17"/>
      <pageMargins left="0.59055118110236227" right="0.59055118110236227" top="0.98425196850393704" bottom="0.98425196850393704" header="0.51181102362204722" footer="0.51181102362204722"/>
      <pageSetup paperSize="9" orientation="landscape" r:id="rId38"/>
      <headerFooter alignWithMargins="0"/>
    </customSheetView>
    <customSheetView guid="{81A4239D-FC03-824F-9FC1-1718C6BC9AEE}" scale="80" fitToPage="1" view="pageBreakPreview">
      <selection activeCell="M18" sqref="M18"/>
      <pageMargins left="0.59055118110236227" right="0.59055118110236227" top="0.98425196850393704" bottom="0.98425196850393704" header="0.51181102362204722" footer="0.51181102362204722"/>
      <pageSetup paperSize="9" orientation="landscape" r:id="rId39"/>
      <headerFooter alignWithMargins="0"/>
    </customSheetView>
  </customSheetViews>
  <mergeCells count="8">
    <mergeCell ref="C4:D4"/>
    <mergeCell ref="E4:F4"/>
    <mergeCell ref="G4:H4"/>
    <mergeCell ref="I4:J4"/>
    <mergeCell ref="K4:L4"/>
    <mergeCell ref="M4:N4"/>
    <mergeCell ref="O4:P4"/>
    <mergeCell ref="B4:B5"/>
  </mergeCells>
  <phoneticPr fontId="29"/>
  <pageMargins left="0.59055118110236227" right="0.59055118110236227" top="0.98425196850393704" bottom="0.98425196850393704" header="0.51181102362204722" footer="0.51181102362204722"/>
  <pageSetup paperSize="9" scale="76" fitToWidth="1" fitToHeight="1" orientation="landscape" usePrinterDefaults="1" r:id="rId4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J19"/>
  <sheetViews>
    <sheetView view="pageBreakPreview" topLeftCell="A8" zoomScaleSheetLayoutView="100" workbookViewId="0">
      <selection activeCell="B17" sqref="B17"/>
    </sheetView>
  </sheetViews>
  <sheetFormatPr defaultRowHeight="16.2"/>
  <cols>
    <col min="1" max="1" width="3.25" style="1" customWidth="1"/>
    <col min="2" max="2" width="13.375" style="2" customWidth="1"/>
    <col min="3" max="8" width="15.625" style="1" customWidth="1"/>
    <col min="9" max="9" width="2.125" style="1" customWidth="1"/>
    <col min="10" max="10" width="12.125" style="3" bestFit="1" customWidth="1"/>
    <col min="11" max="256" width="9" style="1" customWidth="1"/>
    <col min="257" max="257" width="3.25" style="1" customWidth="1"/>
    <col min="258" max="258" width="13.375" style="1" customWidth="1"/>
    <col min="259" max="260" width="12.5" style="1" customWidth="1"/>
    <col min="261" max="261" width="15.875" style="1" customWidth="1"/>
    <col min="262" max="262" width="15.75" style="1" bestFit="1" customWidth="1"/>
    <col min="263" max="263" width="13.625" style="1" bestFit="1" customWidth="1"/>
    <col min="264" max="264" width="19.625" style="1" customWidth="1"/>
    <col min="265" max="265" width="2.125" style="1" customWidth="1"/>
    <col min="266" max="266" width="12.125" style="1" bestFit="1" customWidth="1"/>
    <col min="267" max="512" width="9" style="1" customWidth="1"/>
    <col min="513" max="513" width="3.25" style="1" customWidth="1"/>
    <col min="514" max="514" width="13.375" style="1" customWidth="1"/>
    <col min="515" max="516" width="12.5" style="1" customWidth="1"/>
    <col min="517" max="517" width="15.875" style="1" customWidth="1"/>
    <col min="518" max="518" width="15.75" style="1" bestFit="1" customWidth="1"/>
    <col min="519" max="519" width="13.625" style="1" bestFit="1" customWidth="1"/>
    <col min="520" max="520" width="19.625" style="1" customWidth="1"/>
    <col min="521" max="521" width="2.125" style="1" customWidth="1"/>
    <col min="522" max="522" width="12.125" style="1" bestFit="1" customWidth="1"/>
    <col min="523" max="768" width="9" style="1" customWidth="1"/>
    <col min="769" max="769" width="3.25" style="1" customWidth="1"/>
    <col min="770" max="770" width="13.375" style="1" customWidth="1"/>
    <col min="771" max="772" width="12.5" style="1" customWidth="1"/>
    <col min="773" max="773" width="15.875" style="1" customWidth="1"/>
    <col min="774" max="774" width="15.75" style="1" bestFit="1" customWidth="1"/>
    <col min="775" max="775" width="13.625" style="1" bestFit="1" customWidth="1"/>
    <col min="776" max="776" width="19.625" style="1" customWidth="1"/>
    <col min="777" max="777" width="2.125" style="1" customWidth="1"/>
    <col min="778" max="778" width="12.125" style="1" bestFit="1" customWidth="1"/>
    <col min="779" max="1024" width="9" style="1" customWidth="1"/>
    <col min="1025" max="1025" width="3.25" style="1" customWidth="1"/>
    <col min="1026" max="1026" width="13.375" style="1" customWidth="1"/>
    <col min="1027" max="1028" width="12.5" style="1" customWidth="1"/>
    <col min="1029" max="1029" width="15.875" style="1" customWidth="1"/>
    <col min="1030" max="1030" width="15.75" style="1" bestFit="1" customWidth="1"/>
    <col min="1031" max="1031" width="13.625" style="1" bestFit="1" customWidth="1"/>
    <col min="1032" max="1032" width="19.625" style="1" customWidth="1"/>
    <col min="1033" max="1033" width="2.125" style="1" customWidth="1"/>
    <col min="1034" max="1034" width="12.125" style="1" bestFit="1" customWidth="1"/>
    <col min="1035" max="1280" width="9" style="1" customWidth="1"/>
    <col min="1281" max="1281" width="3.25" style="1" customWidth="1"/>
    <col min="1282" max="1282" width="13.375" style="1" customWidth="1"/>
    <col min="1283" max="1284" width="12.5" style="1" customWidth="1"/>
    <col min="1285" max="1285" width="15.875" style="1" customWidth="1"/>
    <col min="1286" max="1286" width="15.75" style="1" bestFit="1" customWidth="1"/>
    <col min="1287" max="1287" width="13.625" style="1" bestFit="1" customWidth="1"/>
    <col min="1288" max="1288" width="19.625" style="1" customWidth="1"/>
    <col min="1289" max="1289" width="2.125" style="1" customWidth="1"/>
    <col min="1290" max="1290" width="12.125" style="1" bestFit="1" customWidth="1"/>
    <col min="1291" max="1536" width="9" style="1" customWidth="1"/>
    <col min="1537" max="1537" width="3.25" style="1" customWidth="1"/>
    <col min="1538" max="1538" width="13.375" style="1" customWidth="1"/>
    <col min="1539" max="1540" width="12.5" style="1" customWidth="1"/>
    <col min="1541" max="1541" width="15.875" style="1" customWidth="1"/>
    <col min="1542" max="1542" width="15.75" style="1" bestFit="1" customWidth="1"/>
    <col min="1543" max="1543" width="13.625" style="1" bestFit="1" customWidth="1"/>
    <col min="1544" max="1544" width="19.625" style="1" customWidth="1"/>
    <col min="1545" max="1545" width="2.125" style="1" customWidth="1"/>
    <col min="1546" max="1546" width="12.125" style="1" bestFit="1" customWidth="1"/>
    <col min="1547" max="1792" width="9" style="1" customWidth="1"/>
    <col min="1793" max="1793" width="3.25" style="1" customWidth="1"/>
    <col min="1794" max="1794" width="13.375" style="1" customWidth="1"/>
    <col min="1795" max="1796" width="12.5" style="1" customWidth="1"/>
    <col min="1797" max="1797" width="15.875" style="1" customWidth="1"/>
    <col min="1798" max="1798" width="15.75" style="1" bestFit="1" customWidth="1"/>
    <col min="1799" max="1799" width="13.625" style="1" bestFit="1" customWidth="1"/>
    <col min="1800" max="1800" width="19.625" style="1" customWidth="1"/>
    <col min="1801" max="1801" width="2.125" style="1" customWidth="1"/>
    <col min="1802" max="1802" width="12.125" style="1" bestFit="1" customWidth="1"/>
    <col min="1803" max="2048" width="9" style="1" customWidth="1"/>
    <col min="2049" max="2049" width="3.25" style="1" customWidth="1"/>
    <col min="2050" max="2050" width="13.375" style="1" customWidth="1"/>
    <col min="2051" max="2052" width="12.5" style="1" customWidth="1"/>
    <col min="2053" max="2053" width="15.875" style="1" customWidth="1"/>
    <col min="2054" max="2054" width="15.75" style="1" bestFit="1" customWidth="1"/>
    <col min="2055" max="2055" width="13.625" style="1" bestFit="1" customWidth="1"/>
    <col min="2056" max="2056" width="19.625" style="1" customWidth="1"/>
    <col min="2057" max="2057" width="2.125" style="1" customWidth="1"/>
    <col min="2058" max="2058" width="12.125" style="1" bestFit="1" customWidth="1"/>
    <col min="2059" max="2304" width="9" style="1" customWidth="1"/>
    <col min="2305" max="2305" width="3.25" style="1" customWidth="1"/>
    <col min="2306" max="2306" width="13.375" style="1" customWidth="1"/>
    <col min="2307" max="2308" width="12.5" style="1" customWidth="1"/>
    <col min="2309" max="2309" width="15.875" style="1" customWidth="1"/>
    <col min="2310" max="2310" width="15.75" style="1" bestFit="1" customWidth="1"/>
    <col min="2311" max="2311" width="13.625" style="1" bestFit="1" customWidth="1"/>
    <col min="2312" max="2312" width="19.625" style="1" customWidth="1"/>
    <col min="2313" max="2313" width="2.125" style="1" customWidth="1"/>
    <col min="2314" max="2314" width="12.125" style="1" bestFit="1" customWidth="1"/>
    <col min="2315" max="2560" width="9" style="1" customWidth="1"/>
    <col min="2561" max="2561" width="3.25" style="1" customWidth="1"/>
    <col min="2562" max="2562" width="13.375" style="1" customWidth="1"/>
    <col min="2563" max="2564" width="12.5" style="1" customWidth="1"/>
    <col min="2565" max="2565" width="15.875" style="1" customWidth="1"/>
    <col min="2566" max="2566" width="15.75" style="1" bestFit="1" customWidth="1"/>
    <col min="2567" max="2567" width="13.625" style="1" bestFit="1" customWidth="1"/>
    <col min="2568" max="2568" width="19.625" style="1" customWidth="1"/>
    <col min="2569" max="2569" width="2.125" style="1" customWidth="1"/>
    <col min="2570" max="2570" width="12.125" style="1" bestFit="1" customWidth="1"/>
    <col min="2571" max="2816" width="9" style="1" customWidth="1"/>
    <col min="2817" max="2817" width="3.25" style="1" customWidth="1"/>
    <col min="2818" max="2818" width="13.375" style="1" customWidth="1"/>
    <col min="2819" max="2820" width="12.5" style="1" customWidth="1"/>
    <col min="2821" max="2821" width="15.875" style="1" customWidth="1"/>
    <col min="2822" max="2822" width="15.75" style="1" bestFit="1" customWidth="1"/>
    <col min="2823" max="2823" width="13.625" style="1" bestFit="1" customWidth="1"/>
    <col min="2824" max="2824" width="19.625" style="1" customWidth="1"/>
    <col min="2825" max="2825" width="2.125" style="1" customWidth="1"/>
    <col min="2826" max="2826" width="12.125" style="1" bestFit="1" customWidth="1"/>
    <col min="2827" max="3072" width="9" style="1" customWidth="1"/>
    <col min="3073" max="3073" width="3.25" style="1" customWidth="1"/>
    <col min="3074" max="3074" width="13.375" style="1" customWidth="1"/>
    <col min="3075" max="3076" width="12.5" style="1" customWidth="1"/>
    <col min="3077" max="3077" width="15.875" style="1" customWidth="1"/>
    <col min="3078" max="3078" width="15.75" style="1" bestFit="1" customWidth="1"/>
    <col min="3079" max="3079" width="13.625" style="1" bestFit="1" customWidth="1"/>
    <col min="3080" max="3080" width="19.625" style="1" customWidth="1"/>
    <col min="3081" max="3081" width="2.125" style="1" customWidth="1"/>
    <col min="3082" max="3082" width="12.125" style="1" bestFit="1" customWidth="1"/>
    <col min="3083" max="3328" width="9" style="1" customWidth="1"/>
    <col min="3329" max="3329" width="3.25" style="1" customWidth="1"/>
    <col min="3330" max="3330" width="13.375" style="1" customWidth="1"/>
    <col min="3331" max="3332" width="12.5" style="1" customWidth="1"/>
    <col min="3333" max="3333" width="15.875" style="1" customWidth="1"/>
    <col min="3334" max="3334" width="15.75" style="1" bestFit="1" customWidth="1"/>
    <col min="3335" max="3335" width="13.625" style="1" bestFit="1" customWidth="1"/>
    <col min="3336" max="3336" width="19.625" style="1" customWidth="1"/>
    <col min="3337" max="3337" width="2.125" style="1" customWidth="1"/>
    <col min="3338" max="3338" width="12.125" style="1" bestFit="1" customWidth="1"/>
    <col min="3339" max="3584" width="9" style="1" customWidth="1"/>
    <col min="3585" max="3585" width="3.25" style="1" customWidth="1"/>
    <col min="3586" max="3586" width="13.375" style="1" customWidth="1"/>
    <col min="3587" max="3588" width="12.5" style="1" customWidth="1"/>
    <col min="3589" max="3589" width="15.875" style="1" customWidth="1"/>
    <col min="3590" max="3590" width="15.75" style="1" bestFit="1" customWidth="1"/>
    <col min="3591" max="3591" width="13.625" style="1" bestFit="1" customWidth="1"/>
    <col min="3592" max="3592" width="19.625" style="1" customWidth="1"/>
    <col min="3593" max="3593" width="2.125" style="1" customWidth="1"/>
    <col min="3594" max="3594" width="12.125" style="1" bestFit="1" customWidth="1"/>
    <col min="3595" max="3840" width="9" style="1" customWidth="1"/>
    <col min="3841" max="3841" width="3.25" style="1" customWidth="1"/>
    <col min="3842" max="3842" width="13.375" style="1" customWidth="1"/>
    <col min="3843" max="3844" width="12.5" style="1" customWidth="1"/>
    <col min="3845" max="3845" width="15.875" style="1" customWidth="1"/>
    <col min="3846" max="3846" width="15.75" style="1" bestFit="1" customWidth="1"/>
    <col min="3847" max="3847" width="13.625" style="1" bestFit="1" customWidth="1"/>
    <col min="3848" max="3848" width="19.625" style="1" customWidth="1"/>
    <col min="3849" max="3849" width="2.125" style="1" customWidth="1"/>
    <col min="3850" max="3850" width="12.125" style="1" bestFit="1" customWidth="1"/>
    <col min="3851" max="4096" width="9" style="1" customWidth="1"/>
    <col min="4097" max="4097" width="3.25" style="1" customWidth="1"/>
    <col min="4098" max="4098" width="13.375" style="1" customWidth="1"/>
    <col min="4099" max="4100" width="12.5" style="1" customWidth="1"/>
    <col min="4101" max="4101" width="15.875" style="1" customWidth="1"/>
    <col min="4102" max="4102" width="15.75" style="1" bestFit="1" customWidth="1"/>
    <col min="4103" max="4103" width="13.625" style="1" bestFit="1" customWidth="1"/>
    <col min="4104" max="4104" width="19.625" style="1" customWidth="1"/>
    <col min="4105" max="4105" width="2.125" style="1" customWidth="1"/>
    <col min="4106" max="4106" width="12.125" style="1" bestFit="1" customWidth="1"/>
    <col min="4107" max="4352" width="9" style="1" customWidth="1"/>
    <col min="4353" max="4353" width="3.25" style="1" customWidth="1"/>
    <col min="4354" max="4354" width="13.375" style="1" customWidth="1"/>
    <col min="4355" max="4356" width="12.5" style="1" customWidth="1"/>
    <col min="4357" max="4357" width="15.875" style="1" customWidth="1"/>
    <col min="4358" max="4358" width="15.75" style="1" bestFit="1" customWidth="1"/>
    <col min="4359" max="4359" width="13.625" style="1" bestFit="1" customWidth="1"/>
    <col min="4360" max="4360" width="19.625" style="1" customWidth="1"/>
    <col min="4361" max="4361" width="2.125" style="1" customWidth="1"/>
    <col min="4362" max="4362" width="12.125" style="1" bestFit="1" customWidth="1"/>
    <col min="4363" max="4608" width="9" style="1" customWidth="1"/>
    <col min="4609" max="4609" width="3.25" style="1" customWidth="1"/>
    <col min="4610" max="4610" width="13.375" style="1" customWidth="1"/>
    <col min="4611" max="4612" width="12.5" style="1" customWidth="1"/>
    <col min="4613" max="4613" width="15.875" style="1" customWidth="1"/>
    <col min="4614" max="4614" width="15.75" style="1" bestFit="1" customWidth="1"/>
    <col min="4615" max="4615" width="13.625" style="1" bestFit="1" customWidth="1"/>
    <col min="4616" max="4616" width="19.625" style="1" customWidth="1"/>
    <col min="4617" max="4617" width="2.125" style="1" customWidth="1"/>
    <col min="4618" max="4618" width="12.125" style="1" bestFit="1" customWidth="1"/>
    <col min="4619" max="4864" width="9" style="1" customWidth="1"/>
    <col min="4865" max="4865" width="3.25" style="1" customWidth="1"/>
    <col min="4866" max="4866" width="13.375" style="1" customWidth="1"/>
    <col min="4867" max="4868" width="12.5" style="1" customWidth="1"/>
    <col min="4869" max="4869" width="15.875" style="1" customWidth="1"/>
    <col min="4870" max="4870" width="15.75" style="1" bestFit="1" customWidth="1"/>
    <col min="4871" max="4871" width="13.625" style="1" bestFit="1" customWidth="1"/>
    <col min="4872" max="4872" width="19.625" style="1" customWidth="1"/>
    <col min="4873" max="4873" width="2.125" style="1" customWidth="1"/>
    <col min="4874" max="4874" width="12.125" style="1" bestFit="1" customWidth="1"/>
    <col min="4875" max="5120" width="9" style="1" customWidth="1"/>
    <col min="5121" max="5121" width="3.25" style="1" customWidth="1"/>
    <col min="5122" max="5122" width="13.375" style="1" customWidth="1"/>
    <col min="5123" max="5124" width="12.5" style="1" customWidth="1"/>
    <col min="5125" max="5125" width="15.875" style="1" customWidth="1"/>
    <col min="5126" max="5126" width="15.75" style="1" bestFit="1" customWidth="1"/>
    <col min="5127" max="5127" width="13.625" style="1" bestFit="1" customWidth="1"/>
    <col min="5128" max="5128" width="19.625" style="1" customWidth="1"/>
    <col min="5129" max="5129" width="2.125" style="1" customWidth="1"/>
    <col min="5130" max="5130" width="12.125" style="1" bestFit="1" customWidth="1"/>
    <col min="5131" max="5376" width="9" style="1" customWidth="1"/>
    <col min="5377" max="5377" width="3.25" style="1" customWidth="1"/>
    <col min="5378" max="5378" width="13.375" style="1" customWidth="1"/>
    <col min="5379" max="5380" width="12.5" style="1" customWidth="1"/>
    <col min="5381" max="5381" width="15.875" style="1" customWidth="1"/>
    <col min="5382" max="5382" width="15.75" style="1" bestFit="1" customWidth="1"/>
    <col min="5383" max="5383" width="13.625" style="1" bestFit="1" customWidth="1"/>
    <col min="5384" max="5384" width="19.625" style="1" customWidth="1"/>
    <col min="5385" max="5385" width="2.125" style="1" customWidth="1"/>
    <col min="5386" max="5386" width="12.125" style="1" bestFit="1" customWidth="1"/>
    <col min="5387" max="5632" width="9" style="1" customWidth="1"/>
    <col min="5633" max="5633" width="3.25" style="1" customWidth="1"/>
    <col min="5634" max="5634" width="13.375" style="1" customWidth="1"/>
    <col min="5635" max="5636" width="12.5" style="1" customWidth="1"/>
    <col min="5637" max="5637" width="15.875" style="1" customWidth="1"/>
    <col min="5638" max="5638" width="15.75" style="1" bestFit="1" customWidth="1"/>
    <col min="5639" max="5639" width="13.625" style="1" bestFit="1" customWidth="1"/>
    <col min="5640" max="5640" width="19.625" style="1" customWidth="1"/>
    <col min="5641" max="5641" width="2.125" style="1" customWidth="1"/>
    <col min="5642" max="5642" width="12.125" style="1" bestFit="1" customWidth="1"/>
    <col min="5643" max="5888" width="9" style="1" customWidth="1"/>
    <col min="5889" max="5889" width="3.25" style="1" customWidth="1"/>
    <col min="5890" max="5890" width="13.375" style="1" customWidth="1"/>
    <col min="5891" max="5892" width="12.5" style="1" customWidth="1"/>
    <col min="5893" max="5893" width="15.875" style="1" customWidth="1"/>
    <col min="5894" max="5894" width="15.75" style="1" bestFit="1" customWidth="1"/>
    <col min="5895" max="5895" width="13.625" style="1" bestFit="1" customWidth="1"/>
    <col min="5896" max="5896" width="19.625" style="1" customWidth="1"/>
    <col min="5897" max="5897" width="2.125" style="1" customWidth="1"/>
    <col min="5898" max="5898" width="12.125" style="1" bestFit="1" customWidth="1"/>
    <col min="5899" max="6144" width="9" style="1" customWidth="1"/>
    <col min="6145" max="6145" width="3.25" style="1" customWidth="1"/>
    <col min="6146" max="6146" width="13.375" style="1" customWidth="1"/>
    <col min="6147" max="6148" width="12.5" style="1" customWidth="1"/>
    <col min="6149" max="6149" width="15.875" style="1" customWidth="1"/>
    <col min="6150" max="6150" width="15.75" style="1" bestFit="1" customWidth="1"/>
    <col min="6151" max="6151" width="13.625" style="1" bestFit="1" customWidth="1"/>
    <col min="6152" max="6152" width="19.625" style="1" customWidth="1"/>
    <col min="6153" max="6153" width="2.125" style="1" customWidth="1"/>
    <col min="6154" max="6154" width="12.125" style="1" bestFit="1" customWidth="1"/>
    <col min="6155" max="6400" width="9" style="1" customWidth="1"/>
    <col min="6401" max="6401" width="3.25" style="1" customWidth="1"/>
    <col min="6402" max="6402" width="13.375" style="1" customWidth="1"/>
    <col min="6403" max="6404" width="12.5" style="1" customWidth="1"/>
    <col min="6405" max="6405" width="15.875" style="1" customWidth="1"/>
    <col min="6406" max="6406" width="15.75" style="1" bestFit="1" customWidth="1"/>
    <col min="6407" max="6407" width="13.625" style="1" bestFit="1" customWidth="1"/>
    <col min="6408" max="6408" width="19.625" style="1" customWidth="1"/>
    <col min="6409" max="6409" width="2.125" style="1" customWidth="1"/>
    <col min="6410" max="6410" width="12.125" style="1" bestFit="1" customWidth="1"/>
    <col min="6411" max="6656" width="9" style="1" customWidth="1"/>
    <col min="6657" max="6657" width="3.25" style="1" customWidth="1"/>
    <col min="6658" max="6658" width="13.375" style="1" customWidth="1"/>
    <col min="6659" max="6660" width="12.5" style="1" customWidth="1"/>
    <col min="6661" max="6661" width="15.875" style="1" customWidth="1"/>
    <col min="6662" max="6662" width="15.75" style="1" bestFit="1" customWidth="1"/>
    <col min="6663" max="6663" width="13.625" style="1" bestFit="1" customWidth="1"/>
    <col min="6664" max="6664" width="19.625" style="1" customWidth="1"/>
    <col min="6665" max="6665" width="2.125" style="1" customWidth="1"/>
    <col min="6666" max="6666" width="12.125" style="1" bestFit="1" customWidth="1"/>
    <col min="6667" max="6912" width="9" style="1" customWidth="1"/>
    <col min="6913" max="6913" width="3.25" style="1" customWidth="1"/>
    <col min="6914" max="6914" width="13.375" style="1" customWidth="1"/>
    <col min="6915" max="6916" width="12.5" style="1" customWidth="1"/>
    <col min="6917" max="6917" width="15.875" style="1" customWidth="1"/>
    <col min="6918" max="6918" width="15.75" style="1" bestFit="1" customWidth="1"/>
    <col min="6919" max="6919" width="13.625" style="1" bestFit="1" customWidth="1"/>
    <col min="6920" max="6920" width="19.625" style="1" customWidth="1"/>
    <col min="6921" max="6921" width="2.125" style="1" customWidth="1"/>
    <col min="6922" max="6922" width="12.125" style="1" bestFit="1" customWidth="1"/>
    <col min="6923" max="7168" width="9" style="1" customWidth="1"/>
    <col min="7169" max="7169" width="3.25" style="1" customWidth="1"/>
    <col min="7170" max="7170" width="13.375" style="1" customWidth="1"/>
    <col min="7171" max="7172" width="12.5" style="1" customWidth="1"/>
    <col min="7173" max="7173" width="15.875" style="1" customWidth="1"/>
    <col min="7174" max="7174" width="15.75" style="1" bestFit="1" customWidth="1"/>
    <col min="7175" max="7175" width="13.625" style="1" bestFit="1" customWidth="1"/>
    <col min="7176" max="7176" width="19.625" style="1" customWidth="1"/>
    <col min="7177" max="7177" width="2.125" style="1" customWidth="1"/>
    <col min="7178" max="7178" width="12.125" style="1" bestFit="1" customWidth="1"/>
    <col min="7179" max="7424" width="9" style="1" customWidth="1"/>
    <col min="7425" max="7425" width="3.25" style="1" customWidth="1"/>
    <col min="7426" max="7426" width="13.375" style="1" customWidth="1"/>
    <col min="7427" max="7428" width="12.5" style="1" customWidth="1"/>
    <col min="7429" max="7429" width="15.875" style="1" customWidth="1"/>
    <col min="7430" max="7430" width="15.75" style="1" bestFit="1" customWidth="1"/>
    <col min="7431" max="7431" width="13.625" style="1" bestFit="1" customWidth="1"/>
    <col min="7432" max="7432" width="19.625" style="1" customWidth="1"/>
    <col min="7433" max="7433" width="2.125" style="1" customWidth="1"/>
    <col min="7434" max="7434" width="12.125" style="1" bestFit="1" customWidth="1"/>
    <col min="7435" max="7680" width="9" style="1" customWidth="1"/>
    <col min="7681" max="7681" width="3.25" style="1" customWidth="1"/>
    <col min="7682" max="7682" width="13.375" style="1" customWidth="1"/>
    <col min="7683" max="7684" width="12.5" style="1" customWidth="1"/>
    <col min="7685" max="7685" width="15.875" style="1" customWidth="1"/>
    <col min="7686" max="7686" width="15.75" style="1" bestFit="1" customWidth="1"/>
    <col min="7687" max="7687" width="13.625" style="1" bestFit="1" customWidth="1"/>
    <col min="7688" max="7688" width="19.625" style="1" customWidth="1"/>
    <col min="7689" max="7689" width="2.125" style="1" customWidth="1"/>
    <col min="7690" max="7690" width="12.125" style="1" bestFit="1" customWidth="1"/>
    <col min="7691" max="7936" width="9" style="1" customWidth="1"/>
    <col min="7937" max="7937" width="3.25" style="1" customWidth="1"/>
    <col min="7938" max="7938" width="13.375" style="1" customWidth="1"/>
    <col min="7939" max="7940" width="12.5" style="1" customWidth="1"/>
    <col min="7941" max="7941" width="15.875" style="1" customWidth="1"/>
    <col min="7942" max="7942" width="15.75" style="1" bestFit="1" customWidth="1"/>
    <col min="7943" max="7943" width="13.625" style="1" bestFit="1" customWidth="1"/>
    <col min="7944" max="7944" width="19.625" style="1" customWidth="1"/>
    <col min="7945" max="7945" width="2.125" style="1" customWidth="1"/>
    <col min="7946" max="7946" width="12.125" style="1" bestFit="1" customWidth="1"/>
    <col min="7947" max="8192" width="9" style="1" customWidth="1"/>
    <col min="8193" max="8193" width="3.25" style="1" customWidth="1"/>
    <col min="8194" max="8194" width="13.375" style="1" customWidth="1"/>
    <col min="8195" max="8196" width="12.5" style="1" customWidth="1"/>
    <col min="8197" max="8197" width="15.875" style="1" customWidth="1"/>
    <col min="8198" max="8198" width="15.75" style="1" bestFit="1" customWidth="1"/>
    <col min="8199" max="8199" width="13.625" style="1" bestFit="1" customWidth="1"/>
    <col min="8200" max="8200" width="19.625" style="1" customWidth="1"/>
    <col min="8201" max="8201" width="2.125" style="1" customWidth="1"/>
    <col min="8202" max="8202" width="12.125" style="1" bestFit="1" customWidth="1"/>
    <col min="8203" max="8448" width="9" style="1" customWidth="1"/>
    <col min="8449" max="8449" width="3.25" style="1" customWidth="1"/>
    <col min="8450" max="8450" width="13.375" style="1" customWidth="1"/>
    <col min="8451" max="8452" width="12.5" style="1" customWidth="1"/>
    <col min="8453" max="8453" width="15.875" style="1" customWidth="1"/>
    <col min="8454" max="8454" width="15.75" style="1" bestFit="1" customWidth="1"/>
    <col min="8455" max="8455" width="13.625" style="1" bestFit="1" customWidth="1"/>
    <col min="8456" max="8456" width="19.625" style="1" customWidth="1"/>
    <col min="8457" max="8457" width="2.125" style="1" customWidth="1"/>
    <col min="8458" max="8458" width="12.125" style="1" bestFit="1" customWidth="1"/>
    <col min="8459" max="8704" width="9" style="1" customWidth="1"/>
    <col min="8705" max="8705" width="3.25" style="1" customWidth="1"/>
    <col min="8706" max="8706" width="13.375" style="1" customWidth="1"/>
    <col min="8707" max="8708" width="12.5" style="1" customWidth="1"/>
    <col min="8709" max="8709" width="15.875" style="1" customWidth="1"/>
    <col min="8710" max="8710" width="15.75" style="1" bestFit="1" customWidth="1"/>
    <col min="8711" max="8711" width="13.625" style="1" bestFit="1" customWidth="1"/>
    <col min="8712" max="8712" width="19.625" style="1" customWidth="1"/>
    <col min="8713" max="8713" width="2.125" style="1" customWidth="1"/>
    <col min="8714" max="8714" width="12.125" style="1" bestFit="1" customWidth="1"/>
    <col min="8715" max="8960" width="9" style="1" customWidth="1"/>
    <col min="8961" max="8961" width="3.25" style="1" customWidth="1"/>
    <col min="8962" max="8962" width="13.375" style="1" customWidth="1"/>
    <col min="8963" max="8964" width="12.5" style="1" customWidth="1"/>
    <col min="8965" max="8965" width="15.875" style="1" customWidth="1"/>
    <col min="8966" max="8966" width="15.75" style="1" bestFit="1" customWidth="1"/>
    <col min="8967" max="8967" width="13.625" style="1" bestFit="1" customWidth="1"/>
    <col min="8968" max="8968" width="19.625" style="1" customWidth="1"/>
    <col min="8969" max="8969" width="2.125" style="1" customWidth="1"/>
    <col min="8970" max="8970" width="12.125" style="1" bestFit="1" customWidth="1"/>
    <col min="8971" max="9216" width="9" style="1" customWidth="1"/>
    <col min="9217" max="9217" width="3.25" style="1" customWidth="1"/>
    <col min="9218" max="9218" width="13.375" style="1" customWidth="1"/>
    <col min="9219" max="9220" width="12.5" style="1" customWidth="1"/>
    <col min="9221" max="9221" width="15.875" style="1" customWidth="1"/>
    <col min="9222" max="9222" width="15.75" style="1" bestFit="1" customWidth="1"/>
    <col min="9223" max="9223" width="13.625" style="1" bestFit="1" customWidth="1"/>
    <col min="9224" max="9224" width="19.625" style="1" customWidth="1"/>
    <col min="9225" max="9225" width="2.125" style="1" customWidth="1"/>
    <col min="9226" max="9226" width="12.125" style="1" bestFit="1" customWidth="1"/>
    <col min="9227" max="9472" width="9" style="1" customWidth="1"/>
    <col min="9473" max="9473" width="3.25" style="1" customWidth="1"/>
    <col min="9474" max="9474" width="13.375" style="1" customWidth="1"/>
    <col min="9475" max="9476" width="12.5" style="1" customWidth="1"/>
    <col min="9477" max="9477" width="15.875" style="1" customWidth="1"/>
    <col min="9478" max="9478" width="15.75" style="1" bestFit="1" customWidth="1"/>
    <col min="9479" max="9479" width="13.625" style="1" bestFit="1" customWidth="1"/>
    <col min="9480" max="9480" width="19.625" style="1" customWidth="1"/>
    <col min="9481" max="9481" width="2.125" style="1" customWidth="1"/>
    <col min="9482" max="9482" width="12.125" style="1" bestFit="1" customWidth="1"/>
    <col min="9483" max="9728" width="9" style="1" customWidth="1"/>
    <col min="9729" max="9729" width="3.25" style="1" customWidth="1"/>
    <col min="9730" max="9730" width="13.375" style="1" customWidth="1"/>
    <col min="9731" max="9732" width="12.5" style="1" customWidth="1"/>
    <col min="9733" max="9733" width="15.875" style="1" customWidth="1"/>
    <col min="9734" max="9734" width="15.75" style="1" bestFit="1" customWidth="1"/>
    <col min="9735" max="9735" width="13.625" style="1" bestFit="1" customWidth="1"/>
    <col min="9736" max="9736" width="19.625" style="1" customWidth="1"/>
    <col min="9737" max="9737" width="2.125" style="1" customWidth="1"/>
    <col min="9738" max="9738" width="12.125" style="1" bestFit="1" customWidth="1"/>
    <col min="9739" max="9984" width="9" style="1" customWidth="1"/>
    <col min="9985" max="9985" width="3.25" style="1" customWidth="1"/>
    <col min="9986" max="9986" width="13.375" style="1" customWidth="1"/>
    <col min="9987" max="9988" width="12.5" style="1" customWidth="1"/>
    <col min="9989" max="9989" width="15.875" style="1" customWidth="1"/>
    <col min="9990" max="9990" width="15.75" style="1" bestFit="1" customWidth="1"/>
    <col min="9991" max="9991" width="13.625" style="1" bestFit="1" customWidth="1"/>
    <col min="9992" max="9992" width="19.625" style="1" customWidth="1"/>
    <col min="9993" max="9993" width="2.125" style="1" customWidth="1"/>
    <col min="9994" max="9994" width="12.125" style="1" bestFit="1" customWidth="1"/>
    <col min="9995" max="10240" width="9" style="1" customWidth="1"/>
    <col min="10241" max="10241" width="3.25" style="1" customWidth="1"/>
    <col min="10242" max="10242" width="13.375" style="1" customWidth="1"/>
    <col min="10243" max="10244" width="12.5" style="1" customWidth="1"/>
    <col min="10245" max="10245" width="15.875" style="1" customWidth="1"/>
    <col min="10246" max="10246" width="15.75" style="1" bestFit="1" customWidth="1"/>
    <col min="10247" max="10247" width="13.625" style="1" bestFit="1" customWidth="1"/>
    <col min="10248" max="10248" width="19.625" style="1" customWidth="1"/>
    <col min="10249" max="10249" width="2.125" style="1" customWidth="1"/>
    <col min="10250" max="10250" width="12.125" style="1" bestFit="1" customWidth="1"/>
    <col min="10251" max="10496" width="9" style="1" customWidth="1"/>
    <col min="10497" max="10497" width="3.25" style="1" customWidth="1"/>
    <col min="10498" max="10498" width="13.375" style="1" customWidth="1"/>
    <col min="10499" max="10500" width="12.5" style="1" customWidth="1"/>
    <col min="10501" max="10501" width="15.875" style="1" customWidth="1"/>
    <col min="10502" max="10502" width="15.75" style="1" bestFit="1" customWidth="1"/>
    <col min="10503" max="10503" width="13.625" style="1" bestFit="1" customWidth="1"/>
    <col min="10504" max="10504" width="19.625" style="1" customWidth="1"/>
    <col min="10505" max="10505" width="2.125" style="1" customWidth="1"/>
    <col min="10506" max="10506" width="12.125" style="1" bestFit="1" customWidth="1"/>
    <col min="10507" max="10752" width="9" style="1" customWidth="1"/>
    <col min="10753" max="10753" width="3.25" style="1" customWidth="1"/>
    <col min="10754" max="10754" width="13.375" style="1" customWidth="1"/>
    <col min="10755" max="10756" width="12.5" style="1" customWidth="1"/>
    <col min="10757" max="10757" width="15.875" style="1" customWidth="1"/>
    <col min="10758" max="10758" width="15.75" style="1" bestFit="1" customWidth="1"/>
    <col min="10759" max="10759" width="13.625" style="1" bestFit="1" customWidth="1"/>
    <col min="10760" max="10760" width="19.625" style="1" customWidth="1"/>
    <col min="10761" max="10761" width="2.125" style="1" customWidth="1"/>
    <col min="10762" max="10762" width="12.125" style="1" bestFit="1" customWidth="1"/>
    <col min="10763" max="11008" width="9" style="1" customWidth="1"/>
    <col min="11009" max="11009" width="3.25" style="1" customWidth="1"/>
    <col min="11010" max="11010" width="13.375" style="1" customWidth="1"/>
    <col min="11011" max="11012" width="12.5" style="1" customWidth="1"/>
    <col min="11013" max="11013" width="15.875" style="1" customWidth="1"/>
    <col min="11014" max="11014" width="15.75" style="1" bestFit="1" customWidth="1"/>
    <col min="11015" max="11015" width="13.625" style="1" bestFit="1" customWidth="1"/>
    <col min="11016" max="11016" width="19.625" style="1" customWidth="1"/>
    <col min="11017" max="11017" width="2.125" style="1" customWidth="1"/>
    <col min="11018" max="11018" width="12.125" style="1" bestFit="1" customWidth="1"/>
    <col min="11019" max="11264" width="9" style="1" customWidth="1"/>
    <col min="11265" max="11265" width="3.25" style="1" customWidth="1"/>
    <col min="11266" max="11266" width="13.375" style="1" customWidth="1"/>
    <col min="11267" max="11268" width="12.5" style="1" customWidth="1"/>
    <col min="11269" max="11269" width="15.875" style="1" customWidth="1"/>
    <col min="11270" max="11270" width="15.75" style="1" bestFit="1" customWidth="1"/>
    <col min="11271" max="11271" width="13.625" style="1" bestFit="1" customWidth="1"/>
    <col min="11272" max="11272" width="19.625" style="1" customWidth="1"/>
    <col min="11273" max="11273" width="2.125" style="1" customWidth="1"/>
    <col min="11274" max="11274" width="12.125" style="1" bestFit="1" customWidth="1"/>
    <col min="11275" max="11520" width="9" style="1" customWidth="1"/>
    <col min="11521" max="11521" width="3.25" style="1" customWidth="1"/>
    <col min="11522" max="11522" width="13.375" style="1" customWidth="1"/>
    <col min="11523" max="11524" width="12.5" style="1" customWidth="1"/>
    <col min="11525" max="11525" width="15.875" style="1" customWidth="1"/>
    <col min="11526" max="11526" width="15.75" style="1" bestFit="1" customWidth="1"/>
    <col min="11527" max="11527" width="13.625" style="1" bestFit="1" customWidth="1"/>
    <col min="11528" max="11528" width="19.625" style="1" customWidth="1"/>
    <col min="11529" max="11529" width="2.125" style="1" customWidth="1"/>
    <col min="11530" max="11530" width="12.125" style="1" bestFit="1" customWidth="1"/>
    <col min="11531" max="11776" width="9" style="1" customWidth="1"/>
    <col min="11777" max="11777" width="3.25" style="1" customWidth="1"/>
    <col min="11778" max="11778" width="13.375" style="1" customWidth="1"/>
    <col min="11779" max="11780" width="12.5" style="1" customWidth="1"/>
    <col min="11781" max="11781" width="15.875" style="1" customWidth="1"/>
    <col min="11782" max="11782" width="15.75" style="1" bestFit="1" customWidth="1"/>
    <col min="11783" max="11783" width="13.625" style="1" bestFit="1" customWidth="1"/>
    <col min="11784" max="11784" width="19.625" style="1" customWidth="1"/>
    <col min="11785" max="11785" width="2.125" style="1" customWidth="1"/>
    <col min="11786" max="11786" width="12.125" style="1" bestFit="1" customWidth="1"/>
    <col min="11787" max="12032" width="9" style="1" customWidth="1"/>
    <col min="12033" max="12033" width="3.25" style="1" customWidth="1"/>
    <col min="12034" max="12034" width="13.375" style="1" customWidth="1"/>
    <col min="12035" max="12036" width="12.5" style="1" customWidth="1"/>
    <col min="12037" max="12037" width="15.875" style="1" customWidth="1"/>
    <col min="12038" max="12038" width="15.75" style="1" bestFit="1" customWidth="1"/>
    <col min="12039" max="12039" width="13.625" style="1" bestFit="1" customWidth="1"/>
    <col min="12040" max="12040" width="19.625" style="1" customWidth="1"/>
    <col min="12041" max="12041" width="2.125" style="1" customWidth="1"/>
    <col min="12042" max="12042" width="12.125" style="1" bestFit="1" customWidth="1"/>
    <col min="12043" max="12288" width="9" style="1" customWidth="1"/>
    <col min="12289" max="12289" width="3.25" style="1" customWidth="1"/>
    <col min="12290" max="12290" width="13.375" style="1" customWidth="1"/>
    <col min="12291" max="12292" width="12.5" style="1" customWidth="1"/>
    <col min="12293" max="12293" width="15.875" style="1" customWidth="1"/>
    <col min="12294" max="12294" width="15.75" style="1" bestFit="1" customWidth="1"/>
    <col min="12295" max="12295" width="13.625" style="1" bestFit="1" customWidth="1"/>
    <col min="12296" max="12296" width="19.625" style="1" customWidth="1"/>
    <col min="12297" max="12297" width="2.125" style="1" customWidth="1"/>
    <col min="12298" max="12298" width="12.125" style="1" bestFit="1" customWidth="1"/>
    <col min="12299" max="12544" width="9" style="1" customWidth="1"/>
    <col min="12545" max="12545" width="3.25" style="1" customWidth="1"/>
    <col min="12546" max="12546" width="13.375" style="1" customWidth="1"/>
    <col min="12547" max="12548" width="12.5" style="1" customWidth="1"/>
    <col min="12549" max="12549" width="15.875" style="1" customWidth="1"/>
    <col min="12550" max="12550" width="15.75" style="1" bestFit="1" customWidth="1"/>
    <col min="12551" max="12551" width="13.625" style="1" bestFit="1" customWidth="1"/>
    <col min="12552" max="12552" width="19.625" style="1" customWidth="1"/>
    <col min="12553" max="12553" width="2.125" style="1" customWidth="1"/>
    <col min="12554" max="12554" width="12.125" style="1" bestFit="1" customWidth="1"/>
    <col min="12555" max="12800" width="9" style="1" customWidth="1"/>
    <col min="12801" max="12801" width="3.25" style="1" customWidth="1"/>
    <col min="12802" max="12802" width="13.375" style="1" customWidth="1"/>
    <col min="12803" max="12804" width="12.5" style="1" customWidth="1"/>
    <col min="12805" max="12805" width="15.875" style="1" customWidth="1"/>
    <col min="12806" max="12806" width="15.75" style="1" bestFit="1" customWidth="1"/>
    <col min="12807" max="12807" width="13.625" style="1" bestFit="1" customWidth="1"/>
    <col min="12808" max="12808" width="19.625" style="1" customWidth="1"/>
    <col min="12809" max="12809" width="2.125" style="1" customWidth="1"/>
    <col min="12810" max="12810" width="12.125" style="1" bestFit="1" customWidth="1"/>
    <col min="12811" max="13056" width="9" style="1" customWidth="1"/>
    <col min="13057" max="13057" width="3.25" style="1" customWidth="1"/>
    <col min="13058" max="13058" width="13.375" style="1" customWidth="1"/>
    <col min="13059" max="13060" width="12.5" style="1" customWidth="1"/>
    <col min="13061" max="13061" width="15.875" style="1" customWidth="1"/>
    <col min="13062" max="13062" width="15.75" style="1" bestFit="1" customWidth="1"/>
    <col min="13063" max="13063" width="13.625" style="1" bestFit="1" customWidth="1"/>
    <col min="13064" max="13064" width="19.625" style="1" customWidth="1"/>
    <col min="13065" max="13065" width="2.125" style="1" customWidth="1"/>
    <col min="13066" max="13066" width="12.125" style="1" bestFit="1" customWidth="1"/>
    <col min="13067" max="13312" width="9" style="1" customWidth="1"/>
    <col min="13313" max="13313" width="3.25" style="1" customWidth="1"/>
    <col min="13314" max="13314" width="13.375" style="1" customWidth="1"/>
    <col min="13315" max="13316" width="12.5" style="1" customWidth="1"/>
    <col min="13317" max="13317" width="15.875" style="1" customWidth="1"/>
    <col min="13318" max="13318" width="15.75" style="1" bestFit="1" customWidth="1"/>
    <col min="13319" max="13319" width="13.625" style="1" bestFit="1" customWidth="1"/>
    <col min="13320" max="13320" width="19.625" style="1" customWidth="1"/>
    <col min="13321" max="13321" width="2.125" style="1" customWidth="1"/>
    <col min="13322" max="13322" width="12.125" style="1" bestFit="1" customWidth="1"/>
    <col min="13323" max="13568" width="9" style="1" customWidth="1"/>
    <col min="13569" max="13569" width="3.25" style="1" customWidth="1"/>
    <col min="13570" max="13570" width="13.375" style="1" customWidth="1"/>
    <col min="13571" max="13572" width="12.5" style="1" customWidth="1"/>
    <col min="13573" max="13573" width="15.875" style="1" customWidth="1"/>
    <col min="13574" max="13574" width="15.75" style="1" bestFit="1" customWidth="1"/>
    <col min="13575" max="13575" width="13.625" style="1" bestFit="1" customWidth="1"/>
    <col min="13576" max="13576" width="19.625" style="1" customWidth="1"/>
    <col min="13577" max="13577" width="2.125" style="1" customWidth="1"/>
    <col min="13578" max="13578" width="12.125" style="1" bestFit="1" customWidth="1"/>
    <col min="13579" max="13824" width="9" style="1" customWidth="1"/>
    <col min="13825" max="13825" width="3.25" style="1" customWidth="1"/>
    <col min="13826" max="13826" width="13.375" style="1" customWidth="1"/>
    <col min="13827" max="13828" width="12.5" style="1" customWidth="1"/>
    <col min="13829" max="13829" width="15.875" style="1" customWidth="1"/>
    <col min="13830" max="13830" width="15.75" style="1" bestFit="1" customWidth="1"/>
    <col min="13831" max="13831" width="13.625" style="1" bestFit="1" customWidth="1"/>
    <col min="13832" max="13832" width="19.625" style="1" customWidth="1"/>
    <col min="13833" max="13833" width="2.125" style="1" customWidth="1"/>
    <col min="13834" max="13834" width="12.125" style="1" bestFit="1" customWidth="1"/>
    <col min="13835" max="14080" width="9" style="1" customWidth="1"/>
    <col min="14081" max="14081" width="3.25" style="1" customWidth="1"/>
    <col min="14082" max="14082" width="13.375" style="1" customWidth="1"/>
    <col min="14083" max="14084" width="12.5" style="1" customWidth="1"/>
    <col min="14085" max="14085" width="15.875" style="1" customWidth="1"/>
    <col min="14086" max="14086" width="15.75" style="1" bestFit="1" customWidth="1"/>
    <col min="14087" max="14087" width="13.625" style="1" bestFit="1" customWidth="1"/>
    <col min="14088" max="14088" width="19.625" style="1" customWidth="1"/>
    <col min="14089" max="14089" width="2.125" style="1" customWidth="1"/>
    <col min="14090" max="14090" width="12.125" style="1" bestFit="1" customWidth="1"/>
    <col min="14091" max="14336" width="9" style="1" customWidth="1"/>
    <col min="14337" max="14337" width="3.25" style="1" customWidth="1"/>
    <col min="14338" max="14338" width="13.375" style="1" customWidth="1"/>
    <col min="14339" max="14340" width="12.5" style="1" customWidth="1"/>
    <col min="14341" max="14341" width="15.875" style="1" customWidth="1"/>
    <col min="14342" max="14342" width="15.75" style="1" bestFit="1" customWidth="1"/>
    <col min="14343" max="14343" width="13.625" style="1" bestFit="1" customWidth="1"/>
    <col min="14344" max="14344" width="19.625" style="1" customWidth="1"/>
    <col min="14345" max="14345" width="2.125" style="1" customWidth="1"/>
    <col min="14346" max="14346" width="12.125" style="1" bestFit="1" customWidth="1"/>
    <col min="14347" max="14592" width="9" style="1" customWidth="1"/>
    <col min="14593" max="14593" width="3.25" style="1" customWidth="1"/>
    <col min="14594" max="14594" width="13.375" style="1" customWidth="1"/>
    <col min="14595" max="14596" width="12.5" style="1" customWidth="1"/>
    <col min="14597" max="14597" width="15.875" style="1" customWidth="1"/>
    <col min="14598" max="14598" width="15.75" style="1" bestFit="1" customWidth="1"/>
    <col min="14599" max="14599" width="13.625" style="1" bestFit="1" customWidth="1"/>
    <col min="14600" max="14600" width="19.625" style="1" customWidth="1"/>
    <col min="14601" max="14601" width="2.125" style="1" customWidth="1"/>
    <col min="14602" max="14602" width="12.125" style="1" bestFit="1" customWidth="1"/>
    <col min="14603" max="14848" width="9" style="1" customWidth="1"/>
    <col min="14849" max="14849" width="3.25" style="1" customWidth="1"/>
    <col min="14850" max="14850" width="13.375" style="1" customWidth="1"/>
    <col min="14851" max="14852" width="12.5" style="1" customWidth="1"/>
    <col min="14853" max="14853" width="15.875" style="1" customWidth="1"/>
    <col min="14854" max="14854" width="15.75" style="1" bestFit="1" customWidth="1"/>
    <col min="14855" max="14855" width="13.625" style="1" bestFit="1" customWidth="1"/>
    <col min="14856" max="14856" width="19.625" style="1" customWidth="1"/>
    <col min="14857" max="14857" width="2.125" style="1" customWidth="1"/>
    <col min="14858" max="14858" width="12.125" style="1" bestFit="1" customWidth="1"/>
    <col min="14859" max="15104" width="9" style="1" customWidth="1"/>
    <col min="15105" max="15105" width="3.25" style="1" customWidth="1"/>
    <col min="15106" max="15106" width="13.375" style="1" customWidth="1"/>
    <col min="15107" max="15108" width="12.5" style="1" customWidth="1"/>
    <col min="15109" max="15109" width="15.875" style="1" customWidth="1"/>
    <col min="15110" max="15110" width="15.75" style="1" bestFit="1" customWidth="1"/>
    <col min="15111" max="15111" width="13.625" style="1" bestFit="1" customWidth="1"/>
    <col min="15112" max="15112" width="19.625" style="1" customWidth="1"/>
    <col min="15113" max="15113" width="2.125" style="1" customWidth="1"/>
    <col min="15114" max="15114" width="12.125" style="1" bestFit="1" customWidth="1"/>
    <col min="15115" max="15360" width="9" style="1" customWidth="1"/>
    <col min="15361" max="15361" width="3.25" style="1" customWidth="1"/>
    <col min="15362" max="15362" width="13.375" style="1" customWidth="1"/>
    <col min="15363" max="15364" width="12.5" style="1" customWidth="1"/>
    <col min="15365" max="15365" width="15.875" style="1" customWidth="1"/>
    <col min="15366" max="15366" width="15.75" style="1" bestFit="1" customWidth="1"/>
    <col min="15367" max="15367" width="13.625" style="1" bestFit="1" customWidth="1"/>
    <col min="15368" max="15368" width="19.625" style="1" customWidth="1"/>
    <col min="15369" max="15369" width="2.125" style="1" customWidth="1"/>
    <col min="15370" max="15370" width="12.125" style="1" bestFit="1" customWidth="1"/>
    <col min="15371" max="15616" width="9" style="1" customWidth="1"/>
    <col min="15617" max="15617" width="3.25" style="1" customWidth="1"/>
    <col min="15618" max="15618" width="13.375" style="1" customWidth="1"/>
    <col min="15619" max="15620" width="12.5" style="1" customWidth="1"/>
    <col min="15621" max="15621" width="15.875" style="1" customWidth="1"/>
    <col min="15622" max="15622" width="15.75" style="1" bestFit="1" customWidth="1"/>
    <col min="15623" max="15623" width="13.625" style="1" bestFit="1" customWidth="1"/>
    <col min="15624" max="15624" width="19.625" style="1" customWidth="1"/>
    <col min="15625" max="15625" width="2.125" style="1" customWidth="1"/>
    <col min="15626" max="15626" width="12.125" style="1" bestFit="1" customWidth="1"/>
    <col min="15627" max="15872" width="9" style="1" customWidth="1"/>
    <col min="15873" max="15873" width="3.25" style="1" customWidth="1"/>
    <col min="15874" max="15874" width="13.375" style="1" customWidth="1"/>
    <col min="15875" max="15876" width="12.5" style="1" customWidth="1"/>
    <col min="15877" max="15877" width="15.875" style="1" customWidth="1"/>
    <col min="15878" max="15878" width="15.75" style="1" bestFit="1" customWidth="1"/>
    <col min="15879" max="15879" width="13.625" style="1" bestFit="1" customWidth="1"/>
    <col min="15880" max="15880" width="19.625" style="1" customWidth="1"/>
    <col min="15881" max="15881" width="2.125" style="1" customWidth="1"/>
    <col min="15882" max="15882" width="12.125" style="1" bestFit="1" customWidth="1"/>
    <col min="15883" max="16128" width="9" style="1" customWidth="1"/>
    <col min="16129" max="16129" width="3.25" style="1" customWidth="1"/>
    <col min="16130" max="16130" width="13.375" style="1" customWidth="1"/>
    <col min="16131" max="16132" width="12.5" style="1" customWidth="1"/>
    <col min="16133" max="16133" width="15.875" style="1" customWidth="1"/>
    <col min="16134" max="16134" width="15.75" style="1" bestFit="1" customWidth="1"/>
    <col min="16135" max="16135" width="13.625" style="1" bestFit="1" customWidth="1"/>
    <col min="16136" max="16136" width="19.625" style="1" customWidth="1"/>
    <col min="16137" max="16137" width="2.125" style="1" customWidth="1"/>
    <col min="16138" max="16138" width="12.125" style="1" bestFit="1" customWidth="1"/>
    <col min="16139" max="16384" width="9" style="1" customWidth="1"/>
  </cols>
  <sheetData>
    <row r="1" spans="1:10" ht="24.95" customHeight="1">
      <c r="A1" s="5" t="s">
        <v>52</v>
      </c>
      <c r="B1" s="5"/>
      <c r="D1" s="14"/>
    </row>
    <row r="2" spans="1:10" s="4" customFormat="1" ht="15" customHeight="1">
      <c r="A2" s="4"/>
      <c r="B2" s="4"/>
      <c r="C2" s="4"/>
      <c r="D2" s="4"/>
      <c r="E2" s="4"/>
      <c r="F2" s="4"/>
      <c r="G2" s="4"/>
      <c r="H2" s="4"/>
      <c r="I2" s="4"/>
      <c r="J2" s="22"/>
    </row>
    <row r="3" spans="1:10" s="4" customFormat="1" ht="15" customHeight="1">
      <c r="A3" s="4"/>
      <c r="B3" s="6"/>
      <c r="C3" s="4"/>
      <c r="D3" s="4"/>
      <c r="E3" s="4"/>
      <c r="F3" s="4"/>
      <c r="G3" s="16"/>
      <c r="H3" s="16" t="s">
        <v>55</v>
      </c>
      <c r="I3" s="4"/>
      <c r="J3" s="4"/>
    </row>
    <row r="4" spans="1:10" s="4" customFormat="1" ht="50.1" customHeight="1">
      <c r="A4" s="4"/>
      <c r="B4" s="7" t="s">
        <v>59</v>
      </c>
      <c r="C4" s="10" t="s">
        <v>26</v>
      </c>
      <c r="D4" s="10" t="s">
        <v>60</v>
      </c>
      <c r="E4" s="10" t="s">
        <v>54</v>
      </c>
      <c r="F4" s="10" t="s">
        <v>105</v>
      </c>
      <c r="G4" s="10" t="s">
        <v>150</v>
      </c>
      <c r="H4" s="10" t="s">
        <v>151</v>
      </c>
      <c r="I4" s="12"/>
      <c r="J4" s="4"/>
    </row>
    <row r="5" spans="1:10" s="19" customFormat="1" ht="30" customHeight="1">
      <c r="B5" s="23" t="s">
        <v>7</v>
      </c>
      <c r="C5" s="25">
        <v>41357</v>
      </c>
      <c r="D5" s="25">
        <v>2963</v>
      </c>
      <c r="E5" s="25">
        <v>3068</v>
      </c>
      <c r="F5" s="25">
        <v>7292</v>
      </c>
      <c r="G5" s="25">
        <v>13323</v>
      </c>
      <c r="H5" s="26">
        <v>0.32200000000000001</v>
      </c>
      <c r="I5" s="28"/>
    </row>
    <row r="6" spans="1:10" s="19" customFormat="1" ht="30" customHeight="1">
      <c r="B6" s="23" t="s">
        <v>43</v>
      </c>
      <c r="C6" s="25">
        <v>41858</v>
      </c>
      <c r="D6" s="25">
        <v>3146</v>
      </c>
      <c r="E6" s="25">
        <v>3270</v>
      </c>
      <c r="F6" s="25">
        <v>8592</v>
      </c>
      <c r="G6" s="25">
        <v>15008</v>
      </c>
      <c r="H6" s="26">
        <v>0.35799999999999998</v>
      </c>
      <c r="I6" s="28"/>
    </row>
    <row r="7" spans="1:10" s="19" customFormat="1" ht="30" customHeight="1">
      <c r="B7" s="23" t="s">
        <v>44</v>
      </c>
      <c r="C7" s="25">
        <v>42436</v>
      </c>
      <c r="D7" s="25">
        <v>3366</v>
      </c>
      <c r="E7" s="25">
        <v>3528</v>
      </c>
      <c r="F7" s="25">
        <v>7729</v>
      </c>
      <c r="G7" s="25">
        <v>14623</v>
      </c>
      <c r="H7" s="26">
        <v>0.34499999999999997</v>
      </c>
      <c r="I7" s="28"/>
    </row>
    <row r="8" spans="1:10" s="19" customFormat="1" ht="30" customHeight="1">
      <c r="B8" s="23" t="s">
        <v>45</v>
      </c>
      <c r="C8" s="25">
        <v>42862</v>
      </c>
      <c r="D8" s="25">
        <v>3582</v>
      </c>
      <c r="E8" s="25">
        <v>3714</v>
      </c>
      <c r="F8" s="25">
        <v>7862</v>
      </c>
      <c r="G8" s="25">
        <v>15158</v>
      </c>
      <c r="H8" s="26">
        <v>0.35364658672017174</v>
      </c>
      <c r="I8" s="28"/>
    </row>
    <row r="9" spans="1:10" s="19" customFormat="1" ht="30" customHeight="1">
      <c r="B9" s="23" t="s">
        <v>49</v>
      </c>
      <c r="C9" s="25">
        <v>43181</v>
      </c>
      <c r="D9" s="25">
        <v>3784</v>
      </c>
      <c r="E9" s="25">
        <v>3848</v>
      </c>
      <c r="F9" s="25">
        <v>8016</v>
      </c>
      <c r="G9" s="25">
        <v>15648</v>
      </c>
      <c r="H9" s="26">
        <v>0.36238160301984662</v>
      </c>
      <c r="I9" s="28"/>
    </row>
    <row r="10" spans="1:10" s="19" customFormat="1" ht="30" customHeight="1">
      <c r="B10" s="23" t="s">
        <v>51</v>
      </c>
      <c r="C10" s="25">
        <v>43625</v>
      </c>
      <c r="D10" s="25">
        <v>3945</v>
      </c>
      <c r="E10" s="25">
        <v>4016</v>
      </c>
      <c r="F10" s="25">
        <v>8077</v>
      </c>
      <c r="G10" s="25">
        <v>16038</v>
      </c>
      <c r="H10" s="26">
        <v>0.36799999999999999</v>
      </c>
      <c r="I10" s="28"/>
    </row>
    <row r="11" spans="1:10" s="19" customFormat="1" ht="30" customHeight="1">
      <c r="B11" s="23" t="s">
        <v>58</v>
      </c>
      <c r="C11" s="25">
        <v>44084</v>
      </c>
      <c r="D11" s="25">
        <v>4120</v>
      </c>
      <c r="E11" s="25">
        <v>4154</v>
      </c>
      <c r="F11" s="25">
        <v>8146</v>
      </c>
      <c r="G11" s="25">
        <v>16420</v>
      </c>
      <c r="H11" s="26">
        <f>G11/C11</f>
        <v>0.37247073768260591</v>
      </c>
      <c r="I11" s="28"/>
    </row>
    <row r="12" spans="1:10" s="19" customFormat="1" ht="30" customHeight="1">
      <c r="B12" s="23" t="s">
        <v>140</v>
      </c>
      <c r="C12" s="25">
        <v>44537</v>
      </c>
      <c r="D12" s="25">
        <v>4339</v>
      </c>
      <c r="E12" s="25">
        <v>4313</v>
      </c>
      <c r="F12" s="25">
        <v>8101</v>
      </c>
      <c r="G12" s="25">
        <v>16753</v>
      </c>
      <c r="H12" s="26">
        <f>G12/C12</f>
        <v>0.37615914857309651</v>
      </c>
      <c r="I12" s="28"/>
    </row>
    <row r="13" spans="1:10" s="19" customFormat="1" ht="30" customHeight="1">
      <c r="B13" s="23" t="s">
        <v>324</v>
      </c>
      <c r="C13" s="25">
        <v>44990</v>
      </c>
      <c r="D13" s="25">
        <v>4544</v>
      </c>
      <c r="E13" s="25">
        <v>4479</v>
      </c>
      <c r="F13" s="25">
        <v>8067</v>
      </c>
      <c r="G13" s="25">
        <f>D13+E13+F13</f>
        <v>17090</v>
      </c>
      <c r="H13" s="26">
        <f>G13/C13</f>
        <v>0.37986219159813289</v>
      </c>
      <c r="I13" s="28"/>
    </row>
    <row r="14" spans="1:10" s="19" customFormat="1" ht="30" customHeight="1">
      <c r="B14" s="23" t="s">
        <v>286</v>
      </c>
      <c r="C14" s="25">
        <v>45214</v>
      </c>
      <c r="D14" s="25">
        <v>4733</v>
      </c>
      <c r="E14" s="25">
        <v>4580</v>
      </c>
      <c r="F14" s="25">
        <v>8051</v>
      </c>
      <c r="G14" s="25">
        <f>D14+E14+F14</f>
        <v>17364</v>
      </c>
      <c r="H14" s="26">
        <f>G14/C14</f>
        <v>0.38404034148714999</v>
      </c>
      <c r="I14" s="29"/>
    </row>
    <row r="15" spans="1:10" s="19" customFormat="1" ht="30" customHeight="1">
      <c r="B15" s="23" t="s">
        <v>332</v>
      </c>
      <c r="C15" s="25">
        <v>45437</v>
      </c>
      <c r="D15" s="25">
        <v>4920</v>
      </c>
      <c r="E15" s="25">
        <v>4658</v>
      </c>
      <c r="F15" s="25">
        <v>8085</v>
      </c>
      <c r="G15" s="25">
        <v>17663</v>
      </c>
      <c r="H15" s="26">
        <v>0.38873605211611684</v>
      </c>
      <c r="I15" s="29"/>
    </row>
    <row r="16" spans="1:10" s="19" customFormat="1" ht="30" customHeight="1">
      <c r="B16" s="23" t="s">
        <v>213</v>
      </c>
      <c r="C16" s="25">
        <v>45632</v>
      </c>
      <c r="D16" s="25">
        <v>5159</v>
      </c>
      <c r="E16" s="25">
        <v>4724</v>
      </c>
      <c r="F16" s="25">
        <v>8101</v>
      </c>
      <c r="G16" s="25">
        <v>17984</v>
      </c>
      <c r="H16" s="26">
        <f>G16/C16</f>
        <v>0.39410939691444602</v>
      </c>
      <c r="I16" s="29"/>
    </row>
    <row r="17" spans="1:10" s="19" customFormat="1" ht="30" customHeight="1">
      <c r="B17" s="23" t="s">
        <v>27</v>
      </c>
      <c r="C17" s="25">
        <v>46005</v>
      </c>
      <c r="D17" s="25">
        <v>5329</v>
      </c>
      <c r="E17" s="25">
        <v>4857</v>
      </c>
      <c r="F17" s="25">
        <v>8072</v>
      </c>
      <c r="G17" s="25">
        <v>18258</v>
      </c>
      <c r="H17" s="26">
        <f>G17/C17</f>
        <v>0.39686990544506034</v>
      </c>
      <c r="I17" s="28"/>
    </row>
    <row r="18" spans="1:10" s="19" customFormat="1" ht="15" customHeight="1">
      <c r="B18" s="24"/>
      <c r="H18" s="27"/>
      <c r="I18" s="28"/>
    </row>
    <row r="19" spans="1:10" s="4" customFormat="1" ht="15" customHeight="1">
      <c r="A19" s="4"/>
      <c r="B19" s="4" t="s">
        <v>15</v>
      </c>
      <c r="C19" s="4"/>
      <c r="D19" s="4"/>
      <c r="E19" s="4"/>
      <c r="F19" s="4"/>
      <c r="G19" s="4"/>
      <c r="H19" s="4"/>
      <c r="I19" s="4"/>
      <c r="J19" s="4"/>
    </row>
  </sheetData>
  <customSheetViews>
    <customSheetView guid="{A5EB8AB4-CC80-C84C-8B39-14C6B33257B7}" fitToPage="1" view="pageBreakPreview" topLeftCell="A8">
      <selection activeCell="H15" sqref="H15"/>
      <pageMargins left="0.78740157480314965" right="0.39370078740157483" top="0.78740157480314965" bottom="0.78740157480314965" header="0.51181102362204722" footer="0.51181102362204722"/>
      <pageSetup paperSize="9" orientation="landscape" r:id="rId1"/>
      <headerFooter alignWithMargins="0"/>
    </customSheetView>
    <customSheetView guid="{E537E2BF-54E7-AF4D-9A48-B68363196703}" fitToPage="1" view="pageBreakPreview" topLeftCell="A8">
      <selection activeCell="H15" sqref="H15"/>
      <pageMargins left="0.78740157480314965" right="0.39370078740157483" top="0.78740157480314965" bottom="0.78740157480314965" header="0.51181102362204722" footer="0.51181102362204722"/>
      <pageSetup paperSize="9" orientation="landscape" r:id="rId2"/>
      <headerFooter alignWithMargins="0"/>
    </customSheetView>
    <customSheetView guid="{5176ADCB-C40E-8740-8D62-B82BE93AE2C6}" fitToPage="1" view="pageBreakPreview" topLeftCell="A8">
      <selection activeCell="F20" sqref="F20"/>
      <pageMargins left="0.78740157480314965" right="0.39370078740157483" top="0.78740157480314965" bottom="0.78740157480314965" header="0.51181102362204722" footer="0.51181102362204722"/>
      <pageSetup paperSize="9" orientation="landscape" r:id="rId3"/>
      <headerFooter alignWithMargins="0"/>
    </customSheetView>
    <customSheetView guid="{A158B920-AC25-424B-9959-14AC4A1CF9B5}" fitToPage="1" view="pageBreakPreview">
      <selection activeCell="F20" sqref="F20"/>
      <pageMargins left="0.78740157480314965" right="0.39370078740157483" top="0.78740157480314965" bottom="0.78740157480314965" header="0.51181102362204722" footer="0.51181102362204722"/>
      <pageSetup paperSize="9" orientation="landscape" r:id="rId4"/>
      <headerFooter alignWithMargins="0"/>
    </customSheetView>
    <customSheetView guid="{4BE84941-5C45-A84E-88CE-6305226712FF}" fitToPage="1" view="pageBreakPreview">
      <selection activeCell="F20" sqref="F20"/>
      <pageMargins left="0.78740157480314965" right="0.39370078740157483" top="0.78740157480314965" bottom="0.78740157480314965" header="0.51181102362204722" footer="0.51181102362204722"/>
      <pageSetup paperSize="9" orientation="landscape" r:id="rId5"/>
      <headerFooter alignWithMargins="0"/>
    </customSheetView>
    <customSheetView guid="{4996860D-290A-3A41-87F4-08FFB3697A1E}" showPageBreaks="1" fitToPage="1" view="pageBreakPreview">
      <selection activeCell="F20" sqref="F20"/>
      <pageMargins left="0.78740157480314965" right="0.39370078740157483" top="0.78740157480314965" bottom="0.78740157480314965" header="0.51181102362204722" footer="0.51181102362204722"/>
      <pageSetup paperSize="9" orientation="landscape" r:id="rId6"/>
      <headerFooter alignWithMargins="0"/>
    </customSheetView>
    <customSheetView guid="{195A10FC-8BA6-8348-BB06-0EE2D4EBE68F}" fitToPage="1" view="pageBreakPreview">
      <selection activeCell="F20" sqref="F20"/>
      <pageMargins left="0.78740157480314965" right="0.39370078740157483" top="0.78740157480314965" bottom="0.78740157480314965" header="0.51181102362204722" footer="0.51181102362204722"/>
      <pageSetup paperSize="9" orientation="landscape" r:id="rId7"/>
      <headerFooter alignWithMargins="0"/>
    </customSheetView>
    <customSheetView guid="{33BBD285-785B-C24D-B50A-4C98AC895287}" showPageBreaks="1" fitToPage="1" view="pageBreakPreview">
      <selection activeCell="F20" sqref="F20"/>
      <pageMargins left="0.78740157480314965" right="0.39370078740157483" top="0.78740157480314965" bottom="0.78740157480314965" header="0.51181102362204722" footer="0.51181102362204722"/>
      <pageSetup paperSize="9" orientation="landscape" r:id="rId8"/>
      <headerFooter alignWithMargins="0"/>
    </customSheetView>
    <customSheetView guid="{692EB781-55BD-954F-BFCF-8FB37DE8AEFA}" fitToPage="1" view="pageBreakPreview" topLeftCell="A8">
      <selection activeCell="E25" sqref="E25"/>
      <pageMargins left="0.78740157480314965" right="0.39370078740157483" top="0.78740157480314965" bottom="0.78740157480314965" header="0.51181102362204722" footer="0.51181102362204722"/>
      <pageSetup paperSize="9" orientation="landscape" r:id="rId9"/>
      <headerFooter alignWithMargins="0"/>
    </customSheetView>
    <customSheetView guid="{B757FC03-6083-3442-BB1D-780F7D0FC782}" fitToPage="1" view="pageBreakPreview" topLeftCell="A8">
      <selection activeCell="E25" sqref="E25"/>
      <pageMargins left="0.78740157480314965" right="0.39370078740157483" top="0.78740157480314965" bottom="0.78740157480314965" header="0.51181102362204722" footer="0.51181102362204722"/>
      <pageSetup paperSize="9" orientation="landscape" r:id="rId10"/>
      <headerFooter alignWithMargins="0"/>
    </customSheetView>
    <customSheetView guid="{FE2DFBF2-B424-5B4D-9BA1-C706581D34E7}" fitToPage="1" view="pageBreakPreview">
      <selection activeCell="F20" sqref="F20"/>
      <pageMargins left="0.78740157480314965" right="0.39370078740157483" top="0.78740157480314965" bottom="0.78740157480314965" header="0.51181102362204722" footer="0.51181102362204722"/>
      <pageSetup paperSize="9" orientation="landscape" r:id="rId11"/>
      <headerFooter alignWithMargins="0"/>
    </customSheetView>
    <customSheetView guid="{B13CC535-C729-354C-9E06-85A6743B2336}" fitToPage="1" view="pageBreakPreview">
      <selection activeCell="F20" sqref="F20"/>
      <pageMargins left="0.78740157480314965" right="0.39370078740157483" top="0.78740157480314965" bottom="0.78740157480314965" header="0.51181102362204722" footer="0.51181102362204722"/>
      <pageSetup paperSize="9" orientation="landscape" r:id="rId12"/>
      <headerFooter alignWithMargins="0"/>
    </customSheetView>
    <customSheetView guid="{CABF87AC-595D-E643-8BF0-9EB9AA0D768A}" showPageBreaks="1" fitToPage="1" view="pageBreakPreview" topLeftCell="A8">
      <selection activeCell="H15" sqref="H15"/>
      <pageMargins left="0.78740157480314965" right="0.39370078740157483" top="0.78740157480314965" bottom="0.78740157480314965" header="0.51181102362204722" footer="0.51181102362204722"/>
      <pageSetup paperSize="9" orientation="landscape" r:id="rId13"/>
      <headerFooter alignWithMargins="0"/>
    </customSheetView>
    <customSheetView guid="{243EC010-C615-5A40-A970-628BEF2BE6DA}" fitToPage="1" view="pageBreakPreview" topLeftCell="A8">
      <selection activeCell="H15" sqref="H15"/>
      <pageMargins left="0.78740157480314965" right="0.39370078740157483" top="0.78740157480314965" bottom="0.78740157480314965" header="0.51181102362204722" footer="0.51181102362204722"/>
      <pageSetup paperSize="9" orientation="landscape" r:id="rId14"/>
      <headerFooter alignWithMargins="0"/>
    </customSheetView>
    <customSheetView guid="{CAB07F43-7E89-7745-9891-2E17B06210E6}" fitToPage="1" view="pageBreakPreview" topLeftCell="A8">
      <selection activeCell="H15" sqref="H15"/>
      <pageMargins left="0.78740157480314965" right="0.39370078740157483" top="0.78740157480314965" bottom="0.78740157480314965" header="0.51181102362204722" footer="0.51181102362204722"/>
      <pageSetup paperSize="9" orientation="landscape" r:id="rId15"/>
      <headerFooter alignWithMargins="0"/>
    </customSheetView>
    <customSheetView guid="{97B3E7CA-F0B3-3143-B2E4-7F6A2ED5C48C}" fitToPage="1" view="pageBreakPreview" topLeftCell="A8">
      <selection activeCell="H15" sqref="H15"/>
      <pageMargins left="0.78740157480314965" right="0.39370078740157483" top="0.78740157480314965" bottom="0.78740157480314965" header="0.51181102362204722" footer="0.51181102362204722"/>
      <pageSetup paperSize="9" orientation="landscape" r:id="rId16"/>
      <headerFooter alignWithMargins="0"/>
    </customSheetView>
    <customSheetView guid="{DE9E460F-C89E-5645-AA7E-CE9C4C2CFC12}" showPageBreaks="1" fitToPage="1" view="pageBreakPreview" topLeftCell="A8">
      <selection activeCell="H15" sqref="H15"/>
      <pageMargins left="0.78740157480314965" right="0.39370078740157483" top="0.78740157480314965" bottom="0.78740157480314965" header="0.51181102362204722" footer="0.51181102362204722"/>
      <pageSetup paperSize="9" orientation="landscape" r:id="rId17"/>
      <headerFooter alignWithMargins="0"/>
    </customSheetView>
    <customSheetView guid="{C77EF332-7D80-1044-85D5-819F18ECD7B4}" fitToPage="1" view="pageBreakPreview" topLeftCell="A8">
      <selection activeCell="H15" sqref="H15"/>
      <pageMargins left="0.78740157480314965" right="0.39370078740157483" top="0.78740157480314965" bottom="0.78740157480314965" header="0.51181102362204722" footer="0.51181102362204722"/>
      <pageSetup paperSize="9" orientation="landscape" r:id="rId18"/>
      <headerFooter alignWithMargins="0"/>
    </customSheetView>
    <customSheetView guid="{6CECD241-1D6C-7646-92A8-757A358CF712}" showPageBreaks="1" fitToPage="1" view="pageBreakPreview" topLeftCell="C7">
      <selection activeCell="C16" sqref="C16"/>
      <pageMargins left="0.78740157480314965" right="0.39370078740157483" top="0.78740157480314965" bottom="0.78740157480314965" header="0.51181102362204722" footer="0.51181102362204722"/>
      <pageSetup paperSize="9" orientation="landscape" r:id="rId19"/>
      <headerFooter alignWithMargins="0"/>
    </customSheetView>
    <customSheetView guid="{2F70F053-3AC9-1B4A-91C9-6FBA078D9D33}" fitToPage="1" view="pageBreakPreview" topLeftCell="A4">
      <selection activeCell="F17" sqref="F17"/>
      <pageMargins left="0.78740157480314965" right="0.39370078740157483" top="0.78740157480314965" bottom="0.78740157480314965" header="0.51181102362204722" footer="0.51181102362204722"/>
      <pageSetup paperSize="9" orientation="landscape" r:id="rId20"/>
      <headerFooter alignWithMargins="0"/>
    </customSheetView>
    <customSheetView guid="{C4ABE724-0C48-564B-B46B-A8D4415A7CA3}" showPageBreaks="1" fitToPage="1" view="pageBreakPreview" topLeftCell="A8">
      <selection activeCell="E25" sqref="E25"/>
      <pageMargins left="0.78740157480314965" right="0.39370078740157483" top="0.78740157480314965" bottom="0.78740157480314965" header="0.51181102362204722" footer="0.51181102362204722"/>
      <pageSetup paperSize="9" orientation="landscape" r:id="rId21"/>
      <headerFooter alignWithMargins="0"/>
    </customSheetView>
    <customSheetView guid="{921C762F-6DA3-EC47-BFAE-A316B3663034}" fitToPage="1" view="pageBreakPreview" topLeftCell="A8">
      <selection activeCell="E25" sqref="E25"/>
      <pageMargins left="0.78740157480314965" right="0.39370078740157483" top="0.78740157480314965" bottom="0.78740157480314965" header="0.51181102362204722" footer="0.51181102362204722"/>
      <pageSetup paperSize="9" orientation="landscape" r:id="rId22"/>
      <headerFooter alignWithMargins="0"/>
    </customSheetView>
    <customSheetView guid="{13BDB573-1580-9347-9292-9BDFB1BEC180}" showPageBreaks="1" fitToPage="1" view="pageBreakPreview" topLeftCell="A8">
      <selection activeCell="H15" sqref="H15"/>
      <pageMargins left="0.78740157480314965" right="0.39370078740157483" top="0.78740157480314965" bottom="0.78740157480314965" header="0.51181102362204722" footer="0.51181102362204722"/>
      <pageSetup paperSize="9" orientation="landscape" r:id="rId23"/>
      <headerFooter alignWithMargins="0"/>
    </customSheetView>
    <customSheetView guid="{9D5A8730-9745-6543-AF40-A975993FFB3C}" showPageBreaks="1" fitToPage="1" view="pageBreakPreview" topLeftCell="A8">
      <selection activeCell="D13" sqref="D13"/>
      <pageMargins left="0.78740157480314965" right="0.39370078740157483" top="0.78740157480314965" bottom="0.78740157480314965" header="0.51181102362204722" footer="0.51181102362204722"/>
      <pageSetup paperSize="9" orientation="landscape" r:id="rId24"/>
      <headerFooter alignWithMargins="0"/>
    </customSheetView>
    <customSheetView guid="{09F96152-7CAD-C243-A97A-98F3B0FC4A33}" fitToPage="1" view="pageBreakPreview" topLeftCell="A8">
      <selection activeCell="H17" sqref="B17:H17"/>
      <pageMargins left="0.78740157480314965" right="0.39370078740157483" top="0.78740157480314965" bottom="0.78740157480314965" header="0.51181102362204722" footer="0.51181102362204722"/>
      <pageSetup paperSize="9" orientation="landscape" r:id="rId25"/>
      <headerFooter alignWithMargins="0"/>
    </customSheetView>
    <customSheetView guid="{096AC98C-6736-1040-B9D6-CB39671AF91F}" fitToPage="1" view="pageBreakPreview" topLeftCell="A8">
      <selection activeCell="H17" sqref="B17:H17"/>
      <pageMargins left="0.78740157480314965" right="0.39370078740157483" top="0.78740157480314965" bottom="0.78740157480314965" header="0.51181102362204722" footer="0.51181102362204722"/>
      <pageSetup paperSize="9" orientation="landscape" r:id="rId26"/>
      <headerFooter alignWithMargins="0"/>
    </customSheetView>
    <customSheetView guid="{D0407C2C-ED8D-724D-8034-98AE8F8B3295}" fitToPage="1" view="pageBreakPreview" topLeftCell="A8">
      <selection activeCell="H17" sqref="B17:H17"/>
      <pageMargins left="0.78740157480314965" right="0.39370078740157483" top="0.78740157480314965" bottom="0.78740157480314965" header="0.51181102362204722" footer="0.51181102362204722"/>
      <pageSetup paperSize="9" orientation="landscape" r:id="rId27"/>
      <headerFooter alignWithMargins="0"/>
    </customSheetView>
    <customSheetView guid="{E17413F9-D262-044C-8BA4-F44960AB96D1}" fitToPage="1" view="pageBreakPreview" topLeftCell="A8">
      <selection activeCell="H17" sqref="B17:H17"/>
      <pageMargins left="0.78740157480314965" right="0.39370078740157483" top="0.78740157480314965" bottom="0.78740157480314965" header="0.51181102362204722" footer="0.51181102362204722"/>
      <pageSetup paperSize="9" orientation="landscape" r:id="rId28"/>
      <headerFooter alignWithMargins="0"/>
    </customSheetView>
    <customSheetView guid="{EDE1CF83-3546-8346-99C8-7E8DEBB3247D}" fitToPage="1" view="pageBreakPreview" topLeftCell="A8">
      <selection activeCell="H17" sqref="B17:H17"/>
      <pageMargins left="0.78740157480314965" right="0.39370078740157483" top="0.78740157480314965" bottom="0.78740157480314965" header="0.51181102362204722" footer="0.51181102362204722"/>
      <pageSetup paperSize="9" orientation="landscape" r:id="rId29"/>
      <headerFooter alignWithMargins="0"/>
    </customSheetView>
    <customSheetView guid="{2D1C0343-8602-B54F-A57E-F5A867ED58F2}" fitToPage="1" view="pageBreakPreview" topLeftCell="A8">
      <selection activeCell="H17" sqref="B17:H17"/>
      <pageMargins left="0.78740157480314965" right="0.39370078740157483" top="0.78740157480314965" bottom="0.78740157480314965" header="0.51181102362204722" footer="0.51181102362204722"/>
      <pageSetup paperSize="9" orientation="landscape" r:id="rId30"/>
      <headerFooter alignWithMargins="0"/>
    </customSheetView>
    <customSheetView guid="{938FE337-1D9D-3F4A-804B-BDD95C828A75}" fitToPage="1" view="pageBreakPreview" topLeftCell="A8">
      <selection activeCell="H17" sqref="B17:H17"/>
      <pageMargins left="0.78740157480314965" right="0.39370078740157483" top="0.78740157480314965" bottom="0.78740157480314965" header="0.51181102362204722" footer="0.51181102362204722"/>
      <pageSetup paperSize="9" orientation="landscape" r:id="rId31"/>
      <headerFooter alignWithMargins="0"/>
    </customSheetView>
    <customSheetView guid="{95DD38D3-5F4A-574D-B2AE-3A0C3CFA9103}" fitToPage="1" view="pageBreakPreview" topLeftCell="A8">
      <selection activeCell="H17" sqref="B17:H17"/>
      <pageMargins left="0.78740157480314965" right="0.39370078740157483" top="0.78740157480314965" bottom="0.78740157480314965" header="0.51181102362204722" footer="0.51181102362204722"/>
      <pageSetup paperSize="9" orientation="landscape" r:id="rId32"/>
      <headerFooter alignWithMargins="0"/>
    </customSheetView>
    <customSheetView guid="{12498608-D96F-BA43-B910-A260490D91ED}" fitToPage="1" view="pageBreakPreview" topLeftCell="A8">
      <selection activeCell="H17" sqref="B17:H17"/>
      <pageMargins left="0.78740157480314965" right="0.39370078740157483" top="0.78740157480314965" bottom="0.78740157480314965" header="0.51181102362204722" footer="0.51181102362204722"/>
      <pageSetup paperSize="9" orientation="landscape" r:id="rId33"/>
      <headerFooter alignWithMargins="0"/>
    </customSheetView>
    <customSheetView guid="{288221DA-E461-3640-BCB6-AA8217898395}" fitToPage="1" view="pageBreakPreview" topLeftCell="A8">
      <selection activeCell="D26" sqref="D26"/>
      <pageMargins left="0.78740157480314965" right="0.39370078740157483" top="0.78740157480314965" bottom="0.78740157480314965" header="0.51181102362204722" footer="0.51181102362204722"/>
      <pageSetup paperSize="9" orientation="landscape" r:id="rId34"/>
      <headerFooter alignWithMargins="0"/>
    </customSheetView>
    <customSheetView guid="{D1685ABB-718A-CF4F-A312-08E85A5F4269}" fitToPage="1" view="pageBreakPreview" topLeftCell="A8">
      <selection activeCell="D26" sqref="D26"/>
      <pageMargins left="0.78740157480314965" right="0.39370078740157483" top="0.78740157480314965" bottom="0.78740157480314965" header="0.51181102362204722" footer="0.51181102362204722"/>
      <pageSetup paperSize="9" orientation="landscape" r:id="rId35"/>
      <headerFooter alignWithMargins="0"/>
    </customSheetView>
    <customSheetView guid="{257021EA-B7EA-3A40-A822-8BB94734030F}" fitToPage="1" view="pageBreakPreview" topLeftCell="A8">
      <selection activeCell="D26" sqref="D26"/>
      <pageMargins left="0.78740157480314965" right="0.39370078740157483" top="0.78740157480314965" bottom="0.78740157480314965" header="0.51181102362204722" footer="0.51181102362204722"/>
      <pageSetup paperSize="9" orientation="landscape" r:id="rId36"/>
      <headerFooter alignWithMargins="0"/>
    </customSheetView>
    <customSheetView guid="{F37DCB76-F5F4-0E4C-A170-F0CC306C23B7}" fitToPage="1" view="pageBreakPreview" topLeftCell="A8">
      <selection activeCell="H16" sqref="H16"/>
      <pageMargins left="0.78740157480314965" right="0.39370078740157483" top="0.78740157480314965" bottom="0.78740157480314965" header="0.51181102362204722" footer="0.51181102362204722"/>
      <pageSetup paperSize="9" orientation="landscape" r:id="rId37"/>
      <headerFooter alignWithMargins="0"/>
    </customSheetView>
    <customSheetView guid="{FE39DD97-388C-6C4F-B164-A0DF07EE2E06}" fitToPage="1" view="pageBreakPreview" topLeftCell="A8">
      <selection activeCell="H16" sqref="H16"/>
      <pageMargins left="0.78740157480314965" right="0.39370078740157483" top="0.78740157480314965" bottom="0.78740157480314965" header="0.51181102362204722" footer="0.51181102362204722"/>
      <pageSetup paperSize="9" orientation="landscape" r:id="rId38"/>
      <headerFooter alignWithMargins="0"/>
    </customSheetView>
    <customSheetView guid="{81A4239D-FC03-824F-9FC1-1718C6BC9AEE}" fitToPage="1" view="pageBreakPreview" topLeftCell="A8">
      <selection activeCell="H16" sqref="H16"/>
      <pageMargins left="0.78740157480314965" right="0.39370078740157483" top="0.78740157480314965" bottom="0.78740157480314965" header="0.51181102362204722" footer="0.51181102362204722"/>
      <pageSetup paperSize="9" orientation="landscape" r:id="rId39"/>
      <headerFooter alignWithMargins="0"/>
    </customSheetView>
  </customSheetViews>
  <phoneticPr fontId="29"/>
  <pageMargins left="0.78740157480314965" right="0.39370078740157483" top="0.78740157480314965" bottom="0.78740157480314965" header="0.51181102362204722" footer="0.51181102362204722"/>
  <pageSetup paperSize="9" scale="98" fitToWidth="1" fitToHeight="1" orientation="landscape" usePrinterDefaults="1" r:id="rId40"/>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sheetPr>
    <pageSetUpPr fitToPage="1"/>
  </sheetPr>
  <dimension ref="A1:H51"/>
  <sheetViews>
    <sheetView view="pageBreakPreview" zoomScaleSheetLayoutView="100" workbookViewId="0">
      <pane ySplit="3" topLeftCell="A23" activePane="bottomLeft" state="frozen"/>
      <selection pane="bottomLeft" activeCell="B26" sqref="B26:B27"/>
    </sheetView>
  </sheetViews>
  <sheetFormatPr defaultRowHeight="13.2"/>
  <cols>
    <col min="1" max="1" width="2.625" style="137" customWidth="1"/>
    <col min="2" max="2" width="12.625" style="22" customWidth="1"/>
    <col min="3" max="3" width="10.625" style="22" customWidth="1"/>
    <col min="4" max="7" width="12.625" style="22" customWidth="1"/>
    <col min="8" max="8" width="16.125" style="22" bestFit="1" customWidth="1"/>
    <col min="9" max="252" width="9" style="137" customWidth="1"/>
    <col min="253" max="253" width="2.625" style="137" customWidth="1"/>
    <col min="254" max="254" width="12.625" style="137" customWidth="1"/>
    <col min="255" max="263" width="10.625" style="137" customWidth="1"/>
    <col min="264" max="264" width="16.125" style="137" bestFit="1" customWidth="1"/>
    <col min="265" max="508" width="9" style="137" customWidth="1"/>
    <col min="509" max="509" width="2.625" style="137" customWidth="1"/>
    <col min="510" max="510" width="12.625" style="137" customWidth="1"/>
    <col min="511" max="519" width="10.625" style="137" customWidth="1"/>
    <col min="520" max="520" width="16.125" style="137" bestFit="1" customWidth="1"/>
    <col min="521" max="764" width="9" style="137" customWidth="1"/>
    <col min="765" max="765" width="2.625" style="137" customWidth="1"/>
    <col min="766" max="766" width="12.625" style="137" customWidth="1"/>
    <col min="767" max="775" width="10.625" style="137" customWidth="1"/>
    <col min="776" max="776" width="16.125" style="137" bestFit="1" customWidth="1"/>
    <col min="777" max="1020" width="9" style="137" customWidth="1"/>
    <col min="1021" max="1021" width="2.625" style="137" customWidth="1"/>
    <col min="1022" max="1022" width="12.625" style="137" customWidth="1"/>
    <col min="1023" max="1031" width="10.625" style="137" customWidth="1"/>
    <col min="1032" max="1032" width="16.125" style="137" bestFit="1" customWidth="1"/>
    <col min="1033" max="1276" width="9" style="137" customWidth="1"/>
    <col min="1277" max="1277" width="2.625" style="137" customWidth="1"/>
    <col min="1278" max="1278" width="12.625" style="137" customWidth="1"/>
    <col min="1279" max="1287" width="10.625" style="137" customWidth="1"/>
    <col min="1288" max="1288" width="16.125" style="137" bestFit="1" customWidth="1"/>
    <col min="1289" max="1532" width="9" style="137" customWidth="1"/>
    <col min="1533" max="1533" width="2.625" style="137" customWidth="1"/>
    <col min="1534" max="1534" width="12.625" style="137" customWidth="1"/>
    <col min="1535" max="1543" width="10.625" style="137" customWidth="1"/>
    <col min="1544" max="1544" width="16.125" style="137" bestFit="1" customWidth="1"/>
    <col min="1545" max="1788" width="9" style="137" customWidth="1"/>
    <col min="1789" max="1789" width="2.625" style="137" customWidth="1"/>
    <col min="1790" max="1790" width="12.625" style="137" customWidth="1"/>
    <col min="1791" max="1799" width="10.625" style="137" customWidth="1"/>
    <col min="1800" max="1800" width="16.125" style="137" bestFit="1" customWidth="1"/>
    <col min="1801" max="2044" width="9" style="137" customWidth="1"/>
    <col min="2045" max="2045" width="2.625" style="137" customWidth="1"/>
    <col min="2046" max="2046" width="12.625" style="137" customWidth="1"/>
    <col min="2047" max="2055" width="10.625" style="137" customWidth="1"/>
    <col min="2056" max="2056" width="16.125" style="137" bestFit="1" customWidth="1"/>
    <col min="2057" max="2300" width="9" style="137" customWidth="1"/>
    <col min="2301" max="2301" width="2.625" style="137" customWidth="1"/>
    <col min="2302" max="2302" width="12.625" style="137" customWidth="1"/>
    <col min="2303" max="2311" width="10.625" style="137" customWidth="1"/>
    <col min="2312" max="2312" width="16.125" style="137" bestFit="1" customWidth="1"/>
    <col min="2313" max="2556" width="9" style="137" customWidth="1"/>
    <col min="2557" max="2557" width="2.625" style="137" customWidth="1"/>
    <col min="2558" max="2558" width="12.625" style="137" customWidth="1"/>
    <col min="2559" max="2567" width="10.625" style="137" customWidth="1"/>
    <col min="2568" max="2568" width="16.125" style="137" bestFit="1" customWidth="1"/>
    <col min="2569" max="2812" width="9" style="137" customWidth="1"/>
    <col min="2813" max="2813" width="2.625" style="137" customWidth="1"/>
    <col min="2814" max="2814" width="12.625" style="137" customWidth="1"/>
    <col min="2815" max="2823" width="10.625" style="137" customWidth="1"/>
    <col min="2824" max="2824" width="16.125" style="137" bestFit="1" customWidth="1"/>
    <col min="2825" max="3068" width="9" style="137" customWidth="1"/>
    <col min="3069" max="3069" width="2.625" style="137" customWidth="1"/>
    <col min="3070" max="3070" width="12.625" style="137" customWidth="1"/>
    <col min="3071" max="3079" width="10.625" style="137" customWidth="1"/>
    <col min="3080" max="3080" width="16.125" style="137" bestFit="1" customWidth="1"/>
    <col min="3081" max="3324" width="9" style="137" customWidth="1"/>
    <col min="3325" max="3325" width="2.625" style="137" customWidth="1"/>
    <col min="3326" max="3326" width="12.625" style="137" customWidth="1"/>
    <col min="3327" max="3335" width="10.625" style="137" customWidth="1"/>
    <col min="3336" max="3336" width="16.125" style="137" bestFit="1" customWidth="1"/>
    <col min="3337" max="3580" width="9" style="137" customWidth="1"/>
    <col min="3581" max="3581" width="2.625" style="137" customWidth="1"/>
    <col min="3582" max="3582" width="12.625" style="137" customWidth="1"/>
    <col min="3583" max="3591" width="10.625" style="137" customWidth="1"/>
    <col min="3592" max="3592" width="16.125" style="137" bestFit="1" customWidth="1"/>
    <col min="3593" max="3836" width="9" style="137" customWidth="1"/>
    <col min="3837" max="3837" width="2.625" style="137" customWidth="1"/>
    <col min="3838" max="3838" width="12.625" style="137" customWidth="1"/>
    <col min="3839" max="3847" width="10.625" style="137" customWidth="1"/>
    <col min="3848" max="3848" width="16.125" style="137" bestFit="1" customWidth="1"/>
    <col min="3849" max="4092" width="9" style="137" customWidth="1"/>
    <col min="4093" max="4093" width="2.625" style="137" customWidth="1"/>
    <col min="4094" max="4094" width="12.625" style="137" customWidth="1"/>
    <col min="4095" max="4103" width="10.625" style="137" customWidth="1"/>
    <col min="4104" max="4104" width="16.125" style="137" bestFit="1" customWidth="1"/>
    <col min="4105" max="4348" width="9" style="137" customWidth="1"/>
    <col min="4349" max="4349" width="2.625" style="137" customWidth="1"/>
    <col min="4350" max="4350" width="12.625" style="137" customWidth="1"/>
    <col min="4351" max="4359" width="10.625" style="137" customWidth="1"/>
    <col min="4360" max="4360" width="16.125" style="137" bestFit="1" customWidth="1"/>
    <col min="4361" max="4604" width="9" style="137" customWidth="1"/>
    <col min="4605" max="4605" width="2.625" style="137" customWidth="1"/>
    <col min="4606" max="4606" width="12.625" style="137" customWidth="1"/>
    <col min="4607" max="4615" width="10.625" style="137" customWidth="1"/>
    <col min="4616" max="4616" width="16.125" style="137" bestFit="1" customWidth="1"/>
    <col min="4617" max="4860" width="9" style="137" customWidth="1"/>
    <col min="4861" max="4861" width="2.625" style="137" customWidth="1"/>
    <col min="4862" max="4862" width="12.625" style="137" customWidth="1"/>
    <col min="4863" max="4871" width="10.625" style="137" customWidth="1"/>
    <col min="4872" max="4872" width="16.125" style="137" bestFit="1" customWidth="1"/>
    <col min="4873" max="5116" width="9" style="137" customWidth="1"/>
    <col min="5117" max="5117" width="2.625" style="137" customWidth="1"/>
    <col min="5118" max="5118" width="12.625" style="137" customWidth="1"/>
    <col min="5119" max="5127" width="10.625" style="137" customWidth="1"/>
    <col min="5128" max="5128" width="16.125" style="137" bestFit="1" customWidth="1"/>
    <col min="5129" max="5372" width="9" style="137" customWidth="1"/>
    <col min="5373" max="5373" width="2.625" style="137" customWidth="1"/>
    <col min="5374" max="5374" width="12.625" style="137" customWidth="1"/>
    <col min="5375" max="5383" width="10.625" style="137" customWidth="1"/>
    <col min="5384" max="5384" width="16.125" style="137" bestFit="1" customWidth="1"/>
    <col min="5385" max="5628" width="9" style="137" customWidth="1"/>
    <col min="5629" max="5629" width="2.625" style="137" customWidth="1"/>
    <col min="5630" max="5630" width="12.625" style="137" customWidth="1"/>
    <col min="5631" max="5639" width="10.625" style="137" customWidth="1"/>
    <col min="5640" max="5640" width="16.125" style="137" bestFit="1" customWidth="1"/>
    <col min="5641" max="5884" width="9" style="137" customWidth="1"/>
    <col min="5885" max="5885" width="2.625" style="137" customWidth="1"/>
    <col min="5886" max="5886" width="12.625" style="137" customWidth="1"/>
    <col min="5887" max="5895" width="10.625" style="137" customWidth="1"/>
    <col min="5896" max="5896" width="16.125" style="137" bestFit="1" customWidth="1"/>
    <col min="5897" max="6140" width="9" style="137" customWidth="1"/>
    <col min="6141" max="6141" width="2.625" style="137" customWidth="1"/>
    <col min="6142" max="6142" width="12.625" style="137" customWidth="1"/>
    <col min="6143" max="6151" width="10.625" style="137" customWidth="1"/>
    <col min="6152" max="6152" width="16.125" style="137" bestFit="1" customWidth="1"/>
    <col min="6153" max="6396" width="9" style="137" customWidth="1"/>
    <col min="6397" max="6397" width="2.625" style="137" customWidth="1"/>
    <col min="6398" max="6398" width="12.625" style="137" customWidth="1"/>
    <col min="6399" max="6407" width="10.625" style="137" customWidth="1"/>
    <col min="6408" max="6408" width="16.125" style="137" bestFit="1" customWidth="1"/>
    <col min="6409" max="6652" width="9" style="137" customWidth="1"/>
    <col min="6653" max="6653" width="2.625" style="137" customWidth="1"/>
    <col min="6654" max="6654" width="12.625" style="137" customWidth="1"/>
    <col min="6655" max="6663" width="10.625" style="137" customWidth="1"/>
    <col min="6664" max="6664" width="16.125" style="137" bestFit="1" customWidth="1"/>
    <col min="6665" max="6908" width="9" style="137" customWidth="1"/>
    <col min="6909" max="6909" width="2.625" style="137" customWidth="1"/>
    <col min="6910" max="6910" width="12.625" style="137" customWidth="1"/>
    <col min="6911" max="6919" width="10.625" style="137" customWidth="1"/>
    <col min="6920" max="6920" width="16.125" style="137" bestFit="1" customWidth="1"/>
    <col min="6921" max="7164" width="9" style="137" customWidth="1"/>
    <col min="7165" max="7165" width="2.625" style="137" customWidth="1"/>
    <col min="7166" max="7166" width="12.625" style="137" customWidth="1"/>
    <col min="7167" max="7175" width="10.625" style="137" customWidth="1"/>
    <col min="7176" max="7176" width="16.125" style="137" bestFit="1" customWidth="1"/>
    <col min="7177" max="7420" width="9" style="137" customWidth="1"/>
    <col min="7421" max="7421" width="2.625" style="137" customWidth="1"/>
    <col min="7422" max="7422" width="12.625" style="137" customWidth="1"/>
    <col min="7423" max="7431" width="10.625" style="137" customWidth="1"/>
    <col min="7432" max="7432" width="16.125" style="137" bestFit="1" customWidth="1"/>
    <col min="7433" max="7676" width="9" style="137" customWidth="1"/>
    <col min="7677" max="7677" width="2.625" style="137" customWidth="1"/>
    <col min="7678" max="7678" width="12.625" style="137" customWidth="1"/>
    <col min="7679" max="7687" width="10.625" style="137" customWidth="1"/>
    <col min="7688" max="7688" width="16.125" style="137" bestFit="1" customWidth="1"/>
    <col min="7689" max="7932" width="9" style="137" customWidth="1"/>
    <col min="7933" max="7933" width="2.625" style="137" customWidth="1"/>
    <col min="7934" max="7934" width="12.625" style="137" customWidth="1"/>
    <col min="7935" max="7943" width="10.625" style="137" customWidth="1"/>
    <col min="7944" max="7944" width="16.125" style="137" bestFit="1" customWidth="1"/>
    <col min="7945" max="8188" width="9" style="137" customWidth="1"/>
    <col min="8189" max="8189" width="2.625" style="137" customWidth="1"/>
    <col min="8190" max="8190" width="12.625" style="137" customWidth="1"/>
    <col min="8191" max="8199" width="10.625" style="137" customWidth="1"/>
    <col min="8200" max="8200" width="16.125" style="137" bestFit="1" customWidth="1"/>
    <col min="8201" max="8444" width="9" style="137" customWidth="1"/>
    <col min="8445" max="8445" width="2.625" style="137" customWidth="1"/>
    <col min="8446" max="8446" width="12.625" style="137" customWidth="1"/>
    <col min="8447" max="8455" width="10.625" style="137" customWidth="1"/>
    <col min="8456" max="8456" width="16.125" style="137" bestFit="1" customWidth="1"/>
    <col min="8457" max="8700" width="9" style="137" customWidth="1"/>
    <col min="8701" max="8701" width="2.625" style="137" customWidth="1"/>
    <col min="8702" max="8702" width="12.625" style="137" customWidth="1"/>
    <col min="8703" max="8711" width="10.625" style="137" customWidth="1"/>
    <col min="8712" max="8712" width="16.125" style="137" bestFit="1" customWidth="1"/>
    <col min="8713" max="8956" width="9" style="137" customWidth="1"/>
    <col min="8957" max="8957" width="2.625" style="137" customWidth="1"/>
    <col min="8958" max="8958" width="12.625" style="137" customWidth="1"/>
    <col min="8959" max="8967" width="10.625" style="137" customWidth="1"/>
    <col min="8968" max="8968" width="16.125" style="137" bestFit="1" customWidth="1"/>
    <col min="8969" max="9212" width="9" style="137" customWidth="1"/>
    <col min="9213" max="9213" width="2.625" style="137" customWidth="1"/>
    <col min="9214" max="9214" width="12.625" style="137" customWidth="1"/>
    <col min="9215" max="9223" width="10.625" style="137" customWidth="1"/>
    <col min="9224" max="9224" width="16.125" style="137" bestFit="1" customWidth="1"/>
    <col min="9225" max="9468" width="9" style="137" customWidth="1"/>
    <col min="9469" max="9469" width="2.625" style="137" customWidth="1"/>
    <col min="9470" max="9470" width="12.625" style="137" customWidth="1"/>
    <col min="9471" max="9479" width="10.625" style="137" customWidth="1"/>
    <col min="9480" max="9480" width="16.125" style="137" bestFit="1" customWidth="1"/>
    <col min="9481" max="9724" width="9" style="137" customWidth="1"/>
    <col min="9725" max="9725" width="2.625" style="137" customWidth="1"/>
    <col min="9726" max="9726" width="12.625" style="137" customWidth="1"/>
    <col min="9727" max="9735" width="10.625" style="137" customWidth="1"/>
    <col min="9736" max="9736" width="16.125" style="137" bestFit="1" customWidth="1"/>
    <col min="9737" max="9980" width="9" style="137" customWidth="1"/>
    <col min="9981" max="9981" width="2.625" style="137" customWidth="1"/>
    <col min="9982" max="9982" width="12.625" style="137" customWidth="1"/>
    <col min="9983" max="9991" width="10.625" style="137" customWidth="1"/>
    <col min="9992" max="9992" width="16.125" style="137" bestFit="1" customWidth="1"/>
    <col min="9993" max="10236" width="9" style="137" customWidth="1"/>
    <col min="10237" max="10237" width="2.625" style="137" customWidth="1"/>
    <col min="10238" max="10238" width="12.625" style="137" customWidth="1"/>
    <col min="10239" max="10247" width="10.625" style="137" customWidth="1"/>
    <col min="10248" max="10248" width="16.125" style="137" bestFit="1" customWidth="1"/>
    <col min="10249" max="10492" width="9" style="137" customWidth="1"/>
    <col min="10493" max="10493" width="2.625" style="137" customWidth="1"/>
    <col min="10494" max="10494" width="12.625" style="137" customWidth="1"/>
    <col min="10495" max="10503" width="10.625" style="137" customWidth="1"/>
    <col min="10504" max="10504" width="16.125" style="137" bestFit="1" customWidth="1"/>
    <col min="10505" max="10748" width="9" style="137" customWidth="1"/>
    <col min="10749" max="10749" width="2.625" style="137" customWidth="1"/>
    <col min="10750" max="10750" width="12.625" style="137" customWidth="1"/>
    <col min="10751" max="10759" width="10.625" style="137" customWidth="1"/>
    <col min="10760" max="10760" width="16.125" style="137" bestFit="1" customWidth="1"/>
    <col min="10761" max="11004" width="9" style="137" customWidth="1"/>
    <col min="11005" max="11005" width="2.625" style="137" customWidth="1"/>
    <col min="11006" max="11006" width="12.625" style="137" customWidth="1"/>
    <col min="11007" max="11015" width="10.625" style="137" customWidth="1"/>
    <col min="11016" max="11016" width="16.125" style="137" bestFit="1" customWidth="1"/>
    <col min="11017" max="11260" width="9" style="137" customWidth="1"/>
    <col min="11261" max="11261" width="2.625" style="137" customWidth="1"/>
    <col min="11262" max="11262" width="12.625" style="137" customWidth="1"/>
    <col min="11263" max="11271" width="10.625" style="137" customWidth="1"/>
    <col min="11272" max="11272" width="16.125" style="137" bestFit="1" customWidth="1"/>
    <col min="11273" max="11516" width="9" style="137" customWidth="1"/>
    <col min="11517" max="11517" width="2.625" style="137" customWidth="1"/>
    <col min="11518" max="11518" width="12.625" style="137" customWidth="1"/>
    <col min="11519" max="11527" width="10.625" style="137" customWidth="1"/>
    <col min="11528" max="11528" width="16.125" style="137" bestFit="1" customWidth="1"/>
    <col min="11529" max="11772" width="9" style="137" customWidth="1"/>
    <col min="11773" max="11773" width="2.625" style="137" customWidth="1"/>
    <col min="11774" max="11774" width="12.625" style="137" customWidth="1"/>
    <col min="11775" max="11783" width="10.625" style="137" customWidth="1"/>
    <col min="11784" max="11784" width="16.125" style="137" bestFit="1" customWidth="1"/>
    <col min="11785" max="12028" width="9" style="137" customWidth="1"/>
    <col min="12029" max="12029" width="2.625" style="137" customWidth="1"/>
    <col min="12030" max="12030" width="12.625" style="137" customWidth="1"/>
    <col min="12031" max="12039" width="10.625" style="137" customWidth="1"/>
    <col min="12040" max="12040" width="16.125" style="137" bestFit="1" customWidth="1"/>
    <col min="12041" max="12284" width="9" style="137" customWidth="1"/>
    <col min="12285" max="12285" width="2.625" style="137" customWidth="1"/>
    <col min="12286" max="12286" width="12.625" style="137" customWidth="1"/>
    <col min="12287" max="12295" width="10.625" style="137" customWidth="1"/>
    <col min="12296" max="12296" width="16.125" style="137" bestFit="1" customWidth="1"/>
    <col min="12297" max="12540" width="9" style="137" customWidth="1"/>
    <col min="12541" max="12541" width="2.625" style="137" customWidth="1"/>
    <col min="12542" max="12542" width="12.625" style="137" customWidth="1"/>
    <col min="12543" max="12551" width="10.625" style="137" customWidth="1"/>
    <col min="12552" max="12552" width="16.125" style="137" bestFit="1" customWidth="1"/>
    <col min="12553" max="12796" width="9" style="137" customWidth="1"/>
    <col min="12797" max="12797" width="2.625" style="137" customWidth="1"/>
    <col min="12798" max="12798" width="12.625" style="137" customWidth="1"/>
    <col min="12799" max="12807" width="10.625" style="137" customWidth="1"/>
    <col min="12808" max="12808" width="16.125" style="137" bestFit="1" customWidth="1"/>
    <col min="12809" max="13052" width="9" style="137" customWidth="1"/>
    <col min="13053" max="13053" width="2.625" style="137" customWidth="1"/>
    <col min="13054" max="13054" width="12.625" style="137" customWidth="1"/>
    <col min="13055" max="13063" width="10.625" style="137" customWidth="1"/>
    <col min="13064" max="13064" width="16.125" style="137" bestFit="1" customWidth="1"/>
    <col min="13065" max="13308" width="9" style="137" customWidth="1"/>
    <col min="13309" max="13309" width="2.625" style="137" customWidth="1"/>
    <col min="13310" max="13310" width="12.625" style="137" customWidth="1"/>
    <col min="13311" max="13319" width="10.625" style="137" customWidth="1"/>
    <col min="13320" max="13320" width="16.125" style="137" bestFit="1" customWidth="1"/>
    <col min="13321" max="13564" width="9" style="137" customWidth="1"/>
    <col min="13565" max="13565" width="2.625" style="137" customWidth="1"/>
    <col min="13566" max="13566" width="12.625" style="137" customWidth="1"/>
    <col min="13567" max="13575" width="10.625" style="137" customWidth="1"/>
    <col min="13576" max="13576" width="16.125" style="137" bestFit="1" customWidth="1"/>
    <col min="13577" max="13820" width="9" style="137" customWidth="1"/>
    <col min="13821" max="13821" width="2.625" style="137" customWidth="1"/>
    <col min="13822" max="13822" width="12.625" style="137" customWidth="1"/>
    <col min="13823" max="13831" width="10.625" style="137" customWidth="1"/>
    <col min="13832" max="13832" width="16.125" style="137" bestFit="1" customWidth="1"/>
    <col min="13833" max="14076" width="9" style="137" customWidth="1"/>
    <col min="14077" max="14077" width="2.625" style="137" customWidth="1"/>
    <col min="14078" max="14078" width="12.625" style="137" customWidth="1"/>
    <col min="14079" max="14087" width="10.625" style="137" customWidth="1"/>
    <col min="14088" max="14088" width="16.125" style="137" bestFit="1" customWidth="1"/>
    <col min="14089" max="14332" width="9" style="137" customWidth="1"/>
    <col min="14333" max="14333" width="2.625" style="137" customWidth="1"/>
    <col min="14334" max="14334" width="12.625" style="137" customWidth="1"/>
    <col min="14335" max="14343" width="10.625" style="137" customWidth="1"/>
    <col min="14344" max="14344" width="16.125" style="137" bestFit="1" customWidth="1"/>
    <col min="14345" max="14588" width="9" style="137" customWidth="1"/>
    <col min="14589" max="14589" width="2.625" style="137" customWidth="1"/>
    <col min="14590" max="14590" width="12.625" style="137" customWidth="1"/>
    <col min="14591" max="14599" width="10.625" style="137" customWidth="1"/>
    <col min="14600" max="14600" width="16.125" style="137" bestFit="1" customWidth="1"/>
    <col min="14601" max="14844" width="9" style="137" customWidth="1"/>
    <col min="14845" max="14845" width="2.625" style="137" customWidth="1"/>
    <col min="14846" max="14846" width="12.625" style="137" customWidth="1"/>
    <col min="14847" max="14855" width="10.625" style="137" customWidth="1"/>
    <col min="14856" max="14856" width="16.125" style="137" bestFit="1" customWidth="1"/>
    <col min="14857" max="15100" width="9" style="137" customWidth="1"/>
    <col min="15101" max="15101" width="2.625" style="137" customWidth="1"/>
    <col min="15102" max="15102" width="12.625" style="137" customWidth="1"/>
    <col min="15103" max="15111" width="10.625" style="137" customWidth="1"/>
    <col min="15112" max="15112" width="16.125" style="137" bestFit="1" customWidth="1"/>
    <col min="15113" max="15356" width="9" style="137" customWidth="1"/>
    <col min="15357" max="15357" width="2.625" style="137" customWidth="1"/>
    <col min="15358" max="15358" width="12.625" style="137" customWidth="1"/>
    <col min="15359" max="15367" width="10.625" style="137" customWidth="1"/>
    <col min="15368" max="15368" width="16.125" style="137" bestFit="1" customWidth="1"/>
    <col min="15369" max="15612" width="9" style="137" customWidth="1"/>
    <col min="15613" max="15613" width="2.625" style="137" customWidth="1"/>
    <col min="15614" max="15614" width="12.625" style="137" customWidth="1"/>
    <col min="15615" max="15623" width="10.625" style="137" customWidth="1"/>
    <col min="15624" max="15624" width="16.125" style="137" bestFit="1" customWidth="1"/>
    <col min="15625" max="15868" width="9" style="137" customWidth="1"/>
    <col min="15869" max="15869" width="2.625" style="137" customWidth="1"/>
    <col min="15870" max="15870" width="12.625" style="137" customWidth="1"/>
    <col min="15871" max="15879" width="10.625" style="137" customWidth="1"/>
    <col min="15880" max="15880" width="16.125" style="137" bestFit="1" customWidth="1"/>
    <col min="15881" max="16124" width="9" style="137" customWidth="1"/>
    <col min="16125" max="16125" width="2.625" style="137" customWidth="1"/>
    <col min="16126" max="16126" width="12.625" style="137" customWidth="1"/>
    <col min="16127" max="16135" width="10.625" style="137" customWidth="1"/>
    <col min="16136" max="16136" width="16.125" style="137" bestFit="1" customWidth="1"/>
    <col min="16137" max="16384" width="9" style="137" customWidth="1"/>
  </cols>
  <sheetData>
    <row r="1" spans="1:8" s="137" customFormat="1" ht="24.95" customHeight="1">
      <c r="A1" s="35" t="s">
        <v>278</v>
      </c>
      <c r="B1" s="22"/>
      <c r="C1" s="22"/>
      <c r="D1" s="22"/>
      <c r="E1" s="22"/>
      <c r="F1" s="22"/>
      <c r="G1" s="22"/>
      <c r="H1" s="22"/>
    </row>
    <row r="2" spans="1:8" s="22" customFormat="1"/>
    <row r="3" spans="1:8" s="4" customFormat="1" ht="75" customHeight="1">
      <c r="A3" s="4"/>
      <c r="B3" s="139" t="s">
        <v>212</v>
      </c>
      <c r="C3" s="32"/>
      <c r="D3" s="142" t="s">
        <v>323</v>
      </c>
      <c r="E3" s="142" t="s">
        <v>322</v>
      </c>
      <c r="F3" s="142" t="s">
        <v>320</v>
      </c>
      <c r="G3" s="142" t="s">
        <v>319</v>
      </c>
      <c r="H3" s="142" t="s">
        <v>318</v>
      </c>
    </row>
    <row r="4" spans="1:8" s="4" customFormat="1" ht="30" customHeight="1">
      <c r="A4" s="4"/>
      <c r="B4" s="140" t="s">
        <v>72</v>
      </c>
      <c r="C4" s="141" t="s">
        <v>317</v>
      </c>
      <c r="D4" s="143">
        <v>7206</v>
      </c>
      <c r="E4" s="143">
        <v>1984</v>
      </c>
      <c r="F4" s="143">
        <v>688</v>
      </c>
      <c r="G4" s="143">
        <v>1</v>
      </c>
      <c r="H4" s="143">
        <v>2126170</v>
      </c>
    </row>
    <row r="5" spans="1:8" s="4" customFormat="1" ht="30" customHeight="1">
      <c r="A5" s="4"/>
      <c r="B5" s="140"/>
      <c r="C5" s="141" t="s">
        <v>268</v>
      </c>
      <c r="D5" s="143">
        <v>12235</v>
      </c>
      <c r="E5" s="143">
        <v>3206</v>
      </c>
      <c r="F5" s="143">
        <v>1122</v>
      </c>
      <c r="G5" s="143">
        <v>1</v>
      </c>
      <c r="H5" s="143"/>
    </row>
    <row r="6" spans="1:8" s="4" customFormat="1" ht="30" customHeight="1">
      <c r="A6" s="4"/>
      <c r="B6" s="140" t="s">
        <v>24</v>
      </c>
      <c r="C6" s="141" t="s">
        <v>317</v>
      </c>
      <c r="D6" s="143">
        <v>7282</v>
      </c>
      <c r="E6" s="143">
        <v>1884</v>
      </c>
      <c r="F6" s="143">
        <v>646</v>
      </c>
      <c r="G6" s="143">
        <v>1</v>
      </c>
      <c r="H6" s="143">
        <v>2114615</v>
      </c>
    </row>
    <row r="7" spans="1:8" s="4" customFormat="1" ht="30" customHeight="1">
      <c r="A7" s="4"/>
      <c r="B7" s="140"/>
      <c r="C7" s="141" t="s">
        <v>268</v>
      </c>
      <c r="D7" s="143">
        <v>12371</v>
      </c>
      <c r="E7" s="143">
        <v>3072</v>
      </c>
      <c r="F7" s="143">
        <v>1053</v>
      </c>
      <c r="G7" s="143">
        <v>1</v>
      </c>
      <c r="H7" s="143"/>
    </row>
    <row r="8" spans="1:8" s="4" customFormat="1" ht="30" customHeight="1">
      <c r="A8" s="4"/>
      <c r="B8" s="140" t="s">
        <v>77</v>
      </c>
      <c r="C8" s="141" t="s">
        <v>317</v>
      </c>
      <c r="D8" s="143">
        <v>7211</v>
      </c>
      <c r="E8" s="143">
        <v>1804</v>
      </c>
      <c r="F8" s="143">
        <v>685</v>
      </c>
      <c r="G8" s="143">
        <v>1</v>
      </c>
      <c r="H8" s="143">
        <v>2102735</v>
      </c>
    </row>
    <row r="9" spans="1:8" s="4" customFormat="1" ht="30" customHeight="1">
      <c r="A9" s="4"/>
      <c r="B9" s="140"/>
      <c r="C9" s="141" t="s">
        <v>268</v>
      </c>
      <c r="D9" s="143">
        <v>12341</v>
      </c>
      <c r="E9" s="143">
        <v>2930</v>
      </c>
      <c r="F9" s="143">
        <v>1121</v>
      </c>
      <c r="G9" s="143">
        <v>1</v>
      </c>
      <c r="H9" s="143"/>
    </row>
    <row r="10" spans="1:8" s="4" customFormat="1" ht="30" customHeight="1">
      <c r="A10" s="4"/>
      <c r="B10" s="140" t="s">
        <v>31</v>
      </c>
      <c r="C10" s="141" t="s">
        <v>317</v>
      </c>
      <c r="D10" s="143">
        <v>7228</v>
      </c>
      <c r="E10" s="143">
        <v>1687</v>
      </c>
      <c r="F10" s="143">
        <v>712</v>
      </c>
      <c r="G10" s="143">
        <v>1</v>
      </c>
      <c r="H10" s="143">
        <v>2077865</v>
      </c>
    </row>
    <row r="11" spans="1:8" s="4" customFormat="1" ht="30" customHeight="1">
      <c r="A11" s="4"/>
      <c r="B11" s="140"/>
      <c r="C11" s="141" t="s">
        <v>268</v>
      </c>
      <c r="D11" s="143">
        <v>12288</v>
      </c>
      <c r="E11" s="143">
        <v>2754</v>
      </c>
      <c r="F11" s="143">
        <v>1157</v>
      </c>
      <c r="G11" s="143">
        <v>1</v>
      </c>
      <c r="H11" s="143"/>
    </row>
    <row r="12" spans="1:8" s="4" customFormat="1" ht="30" customHeight="1">
      <c r="A12" s="4"/>
      <c r="B12" s="140" t="s">
        <v>41</v>
      </c>
      <c r="C12" s="141" t="s">
        <v>317</v>
      </c>
      <c r="D12" s="143">
        <v>7244</v>
      </c>
      <c r="E12" s="143">
        <v>1547</v>
      </c>
      <c r="F12" s="143">
        <v>755</v>
      </c>
      <c r="G12" s="143">
        <v>0</v>
      </c>
      <c r="H12" s="143">
        <v>2046925</v>
      </c>
    </row>
    <row r="13" spans="1:8" s="4" customFormat="1" ht="30" customHeight="1">
      <c r="A13" s="4"/>
      <c r="B13" s="140"/>
      <c r="C13" s="141" t="s">
        <v>268</v>
      </c>
      <c r="D13" s="143">
        <v>12308</v>
      </c>
      <c r="E13" s="143">
        <v>2518</v>
      </c>
      <c r="F13" s="143">
        <v>1241</v>
      </c>
      <c r="G13" s="143">
        <v>0</v>
      </c>
      <c r="H13" s="143"/>
    </row>
    <row r="14" spans="1:8" s="4" customFormat="1" ht="30" customHeight="1">
      <c r="A14" s="4"/>
      <c r="B14" s="140" t="s">
        <v>144</v>
      </c>
      <c r="C14" s="141" t="s">
        <v>317</v>
      </c>
      <c r="D14" s="143">
        <v>7167</v>
      </c>
      <c r="E14" s="143">
        <v>1433</v>
      </c>
      <c r="F14" s="143">
        <v>798</v>
      </c>
      <c r="G14" s="143">
        <v>1</v>
      </c>
      <c r="H14" s="143">
        <v>2024125</v>
      </c>
    </row>
    <row r="15" spans="1:8" s="4" customFormat="1" ht="30" customHeight="1">
      <c r="A15" s="4"/>
      <c r="B15" s="140"/>
      <c r="C15" s="141" t="s">
        <v>268</v>
      </c>
      <c r="D15" s="143">
        <v>12184</v>
      </c>
      <c r="E15" s="143">
        <v>2377</v>
      </c>
      <c r="F15" s="143">
        <v>1300</v>
      </c>
      <c r="G15" s="143">
        <v>2</v>
      </c>
      <c r="H15" s="143"/>
    </row>
    <row r="16" spans="1:8" s="4" customFormat="1" ht="30" customHeight="1">
      <c r="A16" s="4"/>
      <c r="B16" s="140" t="s">
        <v>146</v>
      </c>
      <c r="C16" s="141" t="s">
        <v>317</v>
      </c>
      <c r="D16" s="143">
        <v>7115</v>
      </c>
      <c r="E16" s="143">
        <v>1399</v>
      </c>
      <c r="F16" s="143">
        <v>805</v>
      </c>
      <c r="G16" s="143">
        <v>2</v>
      </c>
      <c r="H16" s="143">
        <v>1994265</v>
      </c>
    </row>
    <row r="17" spans="2:8" s="4" customFormat="1" ht="30" customHeight="1">
      <c r="B17" s="140"/>
      <c r="C17" s="141" t="s">
        <v>268</v>
      </c>
      <c r="D17" s="143">
        <v>12090</v>
      </c>
      <c r="E17" s="143">
        <v>2288</v>
      </c>
      <c r="F17" s="143">
        <v>1330</v>
      </c>
      <c r="G17" s="143">
        <v>3</v>
      </c>
      <c r="H17" s="143"/>
    </row>
    <row r="18" spans="2:8" s="4" customFormat="1" ht="30" customHeight="1">
      <c r="B18" s="140" t="s">
        <v>258</v>
      </c>
      <c r="C18" s="141" t="s">
        <v>317</v>
      </c>
      <c r="D18" s="143">
        <v>6977</v>
      </c>
      <c r="E18" s="143">
        <v>1401</v>
      </c>
      <c r="F18" s="143">
        <v>845</v>
      </c>
      <c r="G18" s="143">
        <v>2</v>
      </c>
      <c r="H18" s="143">
        <v>1958030</v>
      </c>
    </row>
    <row r="19" spans="2:8" s="4" customFormat="1" ht="30" customHeight="1">
      <c r="B19" s="140"/>
      <c r="C19" s="141" t="s">
        <v>268</v>
      </c>
      <c r="D19" s="143">
        <v>11807</v>
      </c>
      <c r="E19" s="143">
        <v>2304</v>
      </c>
      <c r="F19" s="143">
        <v>1405</v>
      </c>
      <c r="G19" s="143">
        <v>3</v>
      </c>
      <c r="H19" s="143"/>
    </row>
    <row r="20" spans="2:8" s="4" customFormat="1" ht="30" customHeight="1">
      <c r="B20" s="140" t="s">
        <v>57</v>
      </c>
      <c r="C20" s="141" t="s">
        <v>338</v>
      </c>
      <c r="D20" s="143">
        <v>6897</v>
      </c>
      <c r="E20" s="143">
        <v>1351</v>
      </c>
      <c r="F20" s="143">
        <v>817</v>
      </c>
      <c r="G20" s="143">
        <v>2</v>
      </c>
      <c r="H20" s="143">
        <v>1926690</v>
      </c>
    </row>
    <row r="21" spans="2:8" s="4" customFormat="1" ht="30" customHeight="1">
      <c r="B21" s="140"/>
      <c r="C21" s="141" t="s">
        <v>339</v>
      </c>
      <c r="D21" s="143">
        <v>11693</v>
      </c>
      <c r="E21" s="143">
        <v>2251</v>
      </c>
      <c r="F21" s="143">
        <v>1375</v>
      </c>
      <c r="G21" s="143">
        <v>3</v>
      </c>
      <c r="H21" s="143"/>
    </row>
    <row r="22" spans="2:8" s="4" customFormat="1" ht="30" customHeight="1">
      <c r="B22" s="140" t="s">
        <v>206</v>
      </c>
      <c r="C22" s="141" t="s">
        <v>317</v>
      </c>
      <c r="D22" s="143">
        <v>6766</v>
      </c>
      <c r="E22" s="143">
        <v>1339</v>
      </c>
      <c r="F22" s="143">
        <v>496</v>
      </c>
      <c r="G22" s="143">
        <v>2</v>
      </c>
      <c r="H22" s="143">
        <v>1865995</v>
      </c>
    </row>
    <row r="23" spans="2:8" s="4" customFormat="1" ht="30" customHeight="1">
      <c r="B23" s="140"/>
      <c r="C23" s="141" t="s">
        <v>268</v>
      </c>
      <c r="D23" s="143">
        <v>11475</v>
      </c>
      <c r="E23" s="143">
        <v>2227</v>
      </c>
      <c r="F23" s="143">
        <v>813</v>
      </c>
      <c r="G23" s="143">
        <v>3</v>
      </c>
      <c r="H23" s="143"/>
    </row>
    <row r="24" spans="2:8" s="4" customFormat="1" ht="30" customHeight="1">
      <c r="B24" s="140" t="s">
        <v>340</v>
      </c>
      <c r="C24" s="141" t="s">
        <v>317</v>
      </c>
      <c r="D24" s="143">
        <v>6575</v>
      </c>
      <c r="E24" s="143">
        <v>1299</v>
      </c>
      <c r="F24" s="143">
        <v>509</v>
      </c>
      <c r="G24" s="143">
        <v>5</v>
      </c>
      <c r="H24" s="143">
        <v>1805680</v>
      </c>
    </row>
    <row r="25" spans="2:8" s="4" customFormat="1" ht="30" customHeight="1">
      <c r="B25" s="140"/>
      <c r="C25" s="141" t="s">
        <v>268</v>
      </c>
      <c r="D25" s="143">
        <v>11078</v>
      </c>
      <c r="E25" s="143">
        <v>2163</v>
      </c>
      <c r="F25" s="143">
        <v>822</v>
      </c>
      <c r="G25" s="143">
        <v>5</v>
      </c>
      <c r="H25" s="143"/>
    </row>
    <row r="26" spans="2:8" s="4" customFormat="1" ht="30" customHeight="1">
      <c r="B26" s="140" t="s">
        <v>344</v>
      </c>
      <c r="C26" s="141" t="s">
        <v>317</v>
      </c>
      <c r="D26" s="143">
        <v>8531</v>
      </c>
      <c r="E26" s="143">
        <v>1575</v>
      </c>
      <c r="F26" s="143">
        <v>513</v>
      </c>
      <c r="G26" s="143">
        <v>7</v>
      </c>
      <c r="H26" s="143">
        <v>2070105</v>
      </c>
    </row>
    <row r="27" spans="2:8" s="4" customFormat="1" ht="30" customHeight="1">
      <c r="B27" s="140"/>
      <c r="C27" s="141" t="s">
        <v>268</v>
      </c>
      <c r="D27" s="143">
        <v>14863</v>
      </c>
      <c r="E27" s="143">
        <v>2683</v>
      </c>
      <c r="F27" s="143">
        <v>851</v>
      </c>
      <c r="G27" s="143">
        <v>13</v>
      </c>
      <c r="H27" s="143"/>
    </row>
    <row r="28" spans="2:8" s="4" customFormat="1" ht="15" customHeight="1">
      <c r="B28" s="4"/>
      <c r="C28" s="4"/>
      <c r="D28" s="4"/>
      <c r="E28" s="4"/>
      <c r="F28" s="4"/>
      <c r="G28" s="4"/>
      <c r="H28" s="4"/>
    </row>
    <row r="29" spans="2:8" s="4" customFormat="1" ht="15" customHeight="1">
      <c r="B29" s="4"/>
      <c r="C29" s="4"/>
      <c r="D29" s="4"/>
      <c r="E29" s="4"/>
      <c r="F29" s="4"/>
      <c r="G29" s="4"/>
      <c r="H29" s="4"/>
    </row>
    <row r="30" spans="2:8" s="4" customFormat="1" ht="15" customHeight="1">
      <c r="B30" s="4"/>
      <c r="C30" s="4"/>
      <c r="D30" s="4"/>
      <c r="E30" s="4"/>
      <c r="F30" s="4"/>
      <c r="G30" s="4"/>
      <c r="H30" s="4"/>
    </row>
    <row r="31" spans="2:8" s="4" customFormat="1" ht="15" customHeight="1">
      <c r="B31" s="4"/>
      <c r="C31" s="4"/>
      <c r="D31" s="4"/>
      <c r="E31" s="4"/>
      <c r="F31" s="4"/>
      <c r="G31" s="4"/>
      <c r="H31" s="4"/>
    </row>
    <row r="32" spans="2:8" s="4" customFormat="1" ht="15" customHeight="1">
      <c r="B32" s="4"/>
      <c r="C32" s="4"/>
      <c r="D32" s="4"/>
      <c r="E32" s="4"/>
      <c r="F32" s="4"/>
      <c r="G32" s="4"/>
      <c r="H32" s="4"/>
    </row>
    <row r="33" spans="1:8" s="4" customFormat="1" ht="15" customHeight="1">
      <c r="A33" s="4"/>
      <c r="B33" s="4"/>
      <c r="C33" s="4"/>
      <c r="D33" s="4"/>
      <c r="E33" s="4"/>
      <c r="F33" s="4"/>
      <c r="G33" s="4"/>
      <c r="H33" s="4"/>
    </row>
    <row r="34" spans="1:8" s="4" customFormat="1" ht="15" customHeight="1">
      <c r="A34" s="4"/>
      <c r="B34" s="4"/>
      <c r="C34" s="4"/>
      <c r="D34" s="4"/>
      <c r="E34" s="4"/>
      <c r="F34" s="4"/>
      <c r="G34" s="4"/>
      <c r="H34" s="4"/>
    </row>
    <row r="35" spans="1:8" s="4" customFormat="1" ht="15" customHeight="1">
      <c r="A35" s="4"/>
      <c r="B35" s="4"/>
      <c r="C35" s="4"/>
      <c r="D35" s="4"/>
      <c r="E35" s="4"/>
      <c r="F35" s="4"/>
      <c r="G35" s="4"/>
      <c r="H35" s="4"/>
    </row>
    <row r="36" spans="1:8" s="4" customFormat="1" ht="15" customHeight="1">
      <c r="A36" s="4"/>
      <c r="B36" s="4"/>
      <c r="C36" s="4"/>
      <c r="D36" s="4"/>
      <c r="E36" s="4"/>
      <c r="F36" s="4"/>
      <c r="G36" s="4"/>
      <c r="H36" s="4"/>
    </row>
    <row r="37" spans="1:8" s="4" customFormat="1" ht="15" customHeight="1">
      <c r="A37" s="4"/>
      <c r="B37" s="4"/>
      <c r="C37" s="4"/>
      <c r="D37" s="4"/>
      <c r="E37" s="4"/>
      <c r="F37" s="4"/>
      <c r="G37" s="4"/>
      <c r="H37" s="4"/>
    </row>
    <row r="38" spans="1:8" s="4" customFormat="1" ht="15" customHeight="1">
      <c r="A38" s="4"/>
      <c r="B38" s="4"/>
      <c r="C38" s="4"/>
      <c r="D38" s="4"/>
      <c r="E38" s="4"/>
      <c r="F38" s="4"/>
      <c r="G38" s="4"/>
      <c r="H38" s="4"/>
    </row>
    <row r="39" spans="1:8" s="138" customFormat="1" ht="15" customHeight="1">
      <c r="B39" s="4"/>
      <c r="C39" s="4"/>
      <c r="D39" s="4"/>
      <c r="E39" s="4"/>
      <c r="F39" s="4"/>
      <c r="G39" s="4"/>
      <c r="H39" s="4"/>
    </row>
    <row r="40" spans="1:8" ht="15" customHeight="1"/>
    <row r="41" spans="1:8">
      <c r="A41" s="22"/>
    </row>
    <row r="42" spans="1:8">
      <c r="A42" s="22"/>
    </row>
    <row r="43" spans="1:8">
      <c r="A43" s="22"/>
    </row>
    <row r="44" spans="1:8">
      <c r="A44" s="22"/>
    </row>
    <row r="45" spans="1:8">
      <c r="A45" s="22"/>
    </row>
    <row r="46" spans="1:8">
      <c r="A46" s="22"/>
    </row>
    <row r="47" spans="1:8">
      <c r="A47" s="22"/>
    </row>
    <row r="48" spans="1:8">
      <c r="A48" s="22"/>
    </row>
    <row r="49" spans="1:1">
      <c r="A49" s="22"/>
    </row>
    <row r="50" spans="1:1">
      <c r="A50" s="22"/>
    </row>
    <row r="51" spans="1:1">
      <c r="A51" s="22"/>
    </row>
  </sheetData>
  <customSheetViews>
    <customSheetView guid="{A5EB8AB4-CC80-C84C-8B39-14C6B33257B7}" fitToPage="1" printArea="1" view="pageBreakPreview">
      <pane xSplit="0" ySplit="3" topLeftCell="A16" activePane="bottomRight" state="frozen"/>
      <selection activeCell="H22" sqref="H22:H23"/>
      <pageMargins left="0.75" right="0.75" top="1" bottom="1" header="0.51200000000000001" footer="0.51200000000000001"/>
      <pageSetup paperSize="9" r:id="rId1"/>
      <headerFooter alignWithMargins="0"/>
    </customSheetView>
    <customSheetView guid="{E537E2BF-54E7-AF4D-9A48-B68363196703}" fitToPage="1" printArea="1" view="pageBreakPreview">
      <pane xSplit="0" ySplit="3" topLeftCell="A16" activePane="bottomRight" state="frozen"/>
      <selection activeCell="H22" sqref="H22:H23"/>
      <pageMargins left="0.75" right="0.75" top="1" bottom="1" header="0.51200000000000001" footer="0.51200000000000001"/>
      <pageSetup paperSize="9" r:id="rId2"/>
      <headerFooter alignWithMargins="0"/>
    </customSheetView>
    <customSheetView guid="{5176ADCB-C40E-8740-8D62-B82BE93AE2C6}" fitToPage="1" printArea="1" view="pageBreakPreview">
      <pane xSplit="0" ySplit="3" topLeftCell="A16" activePane="bottomRight" state="frozen"/>
      <selection activeCell="H22" sqref="H22:H23"/>
      <pageMargins left="0.75" right="0.75" top="1" bottom="1" header="0.51200000000000001" footer="0.51200000000000001"/>
      <pageSetup paperSize="9" r:id="rId3"/>
      <headerFooter alignWithMargins="0"/>
    </customSheetView>
    <customSheetView guid="{A158B920-AC25-424B-9959-14AC4A1CF9B5}" fitToPage="1" printArea="1" view="pageBreakPreview">
      <pane xSplit="0" ySplit="3" topLeftCell="A16" activePane="bottomRight" state="frozen"/>
      <selection activeCell="H22" sqref="H22:H23"/>
      <pageMargins left="0.75" right="0.75" top="1" bottom="1" header="0.51200000000000001" footer="0.51200000000000001"/>
      <pageSetup paperSize="9" r:id="rId4"/>
      <headerFooter alignWithMargins="0"/>
    </customSheetView>
    <customSheetView guid="{4BE84941-5C45-A84E-88CE-6305226712FF}" fitToPage="1" printArea="1" view="pageBreakPreview">
      <pane xSplit="0" ySplit="3" topLeftCell="A16" activePane="bottomRight" state="frozen"/>
      <selection activeCell="K21" sqref="K21"/>
      <pageMargins left="0.75" right="0.75" top="1" bottom="1" header="0.51200000000000001" footer="0.51200000000000001"/>
      <pageSetup paperSize="9" r:id="rId5"/>
      <headerFooter alignWithMargins="0"/>
    </customSheetView>
    <customSheetView guid="{4996860D-290A-3A41-87F4-08FFB3697A1E}" showPageBreaks="1" fitToPage="1" printArea="1" view="pageBreakPreview">
      <pane xSplit="0" ySplit="3" topLeftCell="A16" activePane="bottomRight" state="frozen"/>
      <selection activeCell="K21" sqref="K21"/>
      <pageMargins left="0.75" right="0.75" top="1" bottom="1" header="0.51200000000000001" footer="0.51200000000000001"/>
      <pageSetup paperSize="9" r:id="rId6"/>
      <headerFooter alignWithMargins="0"/>
    </customSheetView>
    <customSheetView guid="{195A10FC-8BA6-8348-BB06-0EE2D4EBE68F}" fitToPage="1" printArea="1" view="pageBreakPreview">
      <pane xSplit="0" ySplit="3" topLeftCell="A16" activePane="bottomRight" state="frozen"/>
      <selection activeCell="B22" sqref="B22:B23"/>
      <pageMargins left="0.75" right="0.75" top="1" bottom="1" header="0.51200000000000001" footer="0.51200000000000001"/>
      <pageSetup paperSize="9" r:id="rId7"/>
      <headerFooter alignWithMargins="0"/>
    </customSheetView>
    <customSheetView guid="{33BBD285-785B-C24D-B50A-4C98AC895287}" showPageBreaks="1" fitToPage="1" printArea="1" view="pageBreakPreview">
      <pane xSplit="0" ySplit="3" topLeftCell="A16" activePane="bottomRight" state="frozen"/>
      <selection activeCell="B22" sqref="B22:B23"/>
      <pageMargins left="0.75" right="0.75" top="1" bottom="1" header="0.51200000000000001" footer="0.51200000000000001"/>
      <pageSetup paperSize="9" r:id="rId8"/>
      <headerFooter alignWithMargins="0"/>
    </customSheetView>
    <customSheetView guid="{692EB781-55BD-954F-BFCF-8FB37DE8AEFA}" fitToPage="1" printArea="1" view="pageBreakPreview">
      <pane xSplit="0" ySplit="3" topLeftCell="A23" activePane="bottomRight" state="frozen"/>
      <selection activeCell="H22" sqref="H22:H23"/>
      <pageMargins left="0.75" right="0.75" top="1" bottom="1" header="0.51200000000000001" footer="0.51200000000000001"/>
      <pageSetup paperSize="9" r:id="rId9"/>
      <headerFooter alignWithMargins="0"/>
    </customSheetView>
    <customSheetView guid="{B757FC03-6083-3442-BB1D-780F7D0FC782}" fitToPage="1" printArea="1" view="pageBreakPreview">
      <pane xSplit="0" ySplit="3" topLeftCell="A23" activePane="bottomRight" state="frozen"/>
      <selection activeCell="H22" sqref="H22:H23"/>
      <pageMargins left="0.75" right="0.75" top="1" bottom="1" header="0.51200000000000001" footer="0.51200000000000001"/>
      <pageSetup paperSize="9" r:id="rId10"/>
      <headerFooter alignWithMargins="0"/>
    </customSheetView>
    <customSheetView guid="{FE2DFBF2-B424-5B4D-9BA1-C706581D34E7}" fitToPage="1" printArea="1" view="pageBreakPreview">
      <pane xSplit="0" ySplit="3" topLeftCell="A16" activePane="bottomRight" state="frozen"/>
      <selection activeCell="B22" sqref="B22:B23"/>
      <pageMargins left="0.75" right="0.75" top="1" bottom="1" header="0.51200000000000001" footer="0.51200000000000001"/>
      <pageSetup paperSize="9" r:id="rId11"/>
      <headerFooter alignWithMargins="0"/>
    </customSheetView>
    <customSheetView guid="{B13CC535-C729-354C-9E06-85A6743B2336}" fitToPage="1" printArea="1" view="pageBreakPreview">
      <pane xSplit="0" ySplit="3" topLeftCell="A16" activePane="bottomRight" state="frozen"/>
      <selection activeCell="B22" sqref="B22:B23"/>
      <pageMargins left="0.75" right="0.75" top="1" bottom="1" header="0.51200000000000001" footer="0.51200000000000001"/>
      <pageSetup paperSize="9" r:id="rId12"/>
      <headerFooter alignWithMargins="0"/>
    </customSheetView>
    <customSheetView guid="{CABF87AC-595D-E643-8BF0-9EB9AA0D768A}" showPageBreaks="1" fitToPage="1" printArea="1" view="pageBreakPreview">
      <pane xSplit="0" ySplit="3" topLeftCell="A16" activePane="bottomRight" state="frozen"/>
      <selection activeCell="H22" sqref="H22:H23"/>
      <pageMargins left="0.75" right="0.75" top="1" bottom="1" header="0.51200000000000001" footer="0.51200000000000001"/>
      <pageSetup paperSize="9" r:id="rId13"/>
      <headerFooter alignWithMargins="0"/>
    </customSheetView>
    <customSheetView guid="{243EC010-C615-5A40-A970-628BEF2BE6DA}" fitToPage="1" printArea="1" view="pageBreakPreview">
      <pane xSplit="0" ySplit="3" topLeftCell="A16" activePane="bottomRight" state="frozen"/>
      <selection activeCell="H22" sqref="H22:H23"/>
      <pageMargins left="0.75" right="0.75" top="1" bottom="1" header="0.51200000000000001" footer="0.51200000000000001"/>
      <pageSetup paperSize="9" r:id="rId14"/>
      <headerFooter alignWithMargins="0"/>
    </customSheetView>
    <customSheetView guid="{CAB07F43-7E89-7745-9891-2E17B06210E6}" fitToPage="1" printArea="1" view="pageBreakPreview">
      <pane xSplit="0" ySplit="3" topLeftCell="A16" activePane="bottomRight" state="frozen"/>
      <selection activeCell="D24" sqref="D24:H25"/>
      <pageMargins left="0.75" right="0.75" top="1" bottom="1" header="0.51200000000000001" footer="0.51200000000000001"/>
      <pageSetup paperSize="9" r:id="rId15"/>
      <headerFooter alignWithMargins="0"/>
    </customSheetView>
    <customSheetView guid="{97B3E7CA-F0B3-3143-B2E4-7F6A2ED5C48C}" fitToPage="1" printArea="1" view="pageBreakPreview">
      <pane xSplit="0" ySplit="3" topLeftCell="A16" activePane="bottomRight" state="frozen"/>
      <selection activeCell="D24" sqref="D24:H25"/>
      <pageMargins left="0.75" right="0.75" top="1" bottom="1" header="0.51200000000000001" footer="0.51200000000000001"/>
      <pageSetup paperSize="9" r:id="rId16"/>
      <headerFooter alignWithMargins="0"/>
    </customSheetView>
    <customSheetView guid="{DE9E460F-C89E-5645-AA7E-CE9C4C2CFC12}" showPageBreaks="1" fitToPage="1" printArea="1" view="pageBreakPreview">
      <pane xSplit="0" ySplit="3" topLeftCell="A16" activePane="bottomRight" state="frozen"/>
      <selection activeCell="H22" sqref="H22:H23"/>
      <pageMargins left="0.75" right="0.75" top="1" bottom="1" header="0.51200000000000001" footer="0.51200000000000001"/>
      <pageSetup paperSize="9" r:id="rId17"/>
      <headerFooter alignWithMargins="0"/>
    </customSheetView>
    <customSheetView guid="{C77EF332-7D80-1044-85D5-819F18ECD7B4}" fitToPage="1" printArea="1" view="pageBreakPreview">
      <pane xSplit="0" ySplit="3" topLeftCell="A16" activePane="bottomRight" state="frozen"/>
      <selection activeCell="H22" sqref="H22:H23"/>
      <pageMargins left="0.75" right="0.75" top="1" bottom="1" header="0.51200000000000001" footer="0.51200000000000001"/>
      <pageSetup paperSize="9" r:id="rId18"/>
      <headerFooter alignWithMargins="0"/>
    </customSheetView>
    <customSheetView guid="{6CECD241-1D6C-7646-92A8-757A358CF712}" showPageBreaks="1" fitToPage="1" printArea="1" view="pageBreakPreview">
      <pane xSplit="0" ySplit="3" topLeftCell="A16" activePane="bottomRight" state="frozen"/>
      <selection activeCell="H22" sqref="H22:H23"/>
      <pageMargins left="0.75" right="0.75" top="1" bottom="1" header="0.51200000000000001" footer="0.51200000000000001"/>
      <pageSetup paperSize="9" r:id="rId19"/>
      <headerFooter alignWithMargins="0"/>
    </customSheetView>
    <customSheetView guid="{2F70F053-3AC9-1B4A-91C9-6FBA078D9D33}" fitToPage="1" printArea="1" view="pageBreakPreview">
      <pane xSplit="0" ySplit="3" topLeftCell="A16" activePane="bottomRight" state="frozen"/>
      <selection activeCell="H22" sqref="H22:H23"/>
      <pageMargins left="0.75" right="0.75" top="1" bottom="1" header="0.51200000000000001" footer="0.51200000000000001"/>
      <pageSetup paperSize="9" r:id="rId20"/>
      <headerFooter alignWithMargins="0"/>
    </customSheetView>
    <customSheetView guid="{C4ABE724-0C48-564B-B46B-A8D4415A7CA3}" showPageBreaks="1" fitToPage="1" printArea="1" view="pageBreakPreview">
      <pane xSplit="0" ySplit="3" topLeftCell="A23" activePane="bottomRight" state="frozen"/>
      <selection activeCell="H22" sqref="H22:H23"/>
      <pageMargins left="0.75" right="0.75" top="1" bottom="1" header="0.51200000000000001" footer="0.51200000000000001"/>
      <pageSetup paperSize="9" r:id="rId21"/>
      <headerFooter alignWithMargins="0"/>
    </customSheetView>
    <customSheetView guid="{921C762F-6DA3-EC47-BFAE-A316B3663034}" fitToPage="1" printArea="1" view="pageBreakPreview">
      <pane xSplit="0" ySplit="3" topLeftCell="A23" activePane="bottomRight" state="frozen"/>
      <selection activeCell="H22" sqref="H22:H23"/>
      <pageMargins left="0.75" right="0.75" top="1" bottom="1" header="0.51200000000000001" footer="0.51200000000000001"/>
      <pageSetup paperSize="9" r:id="rId22"/>
      <headerFooter alignWithMargins="0"/>
    </customSheetView>
    <customSheetView guid="{13BDB573-1580-9347-9292-9BDFB1BEC180}" showPageBreaks="1" fitToPage="1" printArea="1" view="pageBreakPreview">
      <pane xSplit="0" ySplit="3" topLeftCell="A16" activePane="bottomRight" state="frozen"/>
      <selection activeCell="H22" sqref="H22:H23"/>
      <pageMargins left="0.75" right="0.75" top="1" bottom="1" header="0.51200000000000001" footer="0.51200000000000001"/>
      <pageSetup paperSize="9" r:id="rId23"/>
      <headerFooter alignWithMargins="0"/>
    </customSheetView>
    <customSheetView guid="{9D5A8730-9745-6543-AF40-A975993FFB3C}" showPageBreaks="1" fitToPage="1" printArea="1" view="pageBreakPreview">
      <pane xSplit="0" ySplit="3" topLeftCell="A23" activePane="bottomRight" state="frozen"/>
      <selection activeCell="G24" sqref="G24"/>
      <pageMargins left="0.75" right="0.75" top="1" bottom="1" header="0.51200000000000001" footer="0.51200000000000001"/>
      <pageSetup paperSize="9" r:id="rId24"/>
      <headerFooter alignWithMargins="0"/>
    </customSheetView>
    <customSheetView guid="{09F96152-7CAD-C243-A97A-98F3B0FC4A33}" fitToPage="1" printArea="1" view="pageBreakPreview">
      <pane xSplit="0" ySplit="3" topLeftCell="A23" activePane="bottomRight" state="frozen"/>
      <selection activeCell="B26" sqref="B26:C27"/>
      <pageMargins left="0.75" right="0.75" top="1" bottom="1" header="0.51200000000000001" footer="0.51200000000000001"/>
      <pageSetup paperSize="9" r:id="rId25"/>
      <headerFooter alignWithMargins="0"/>
    </customSheetView>
    <customSheetView guid="{096AC98C-6736-1040-B9D6-CB39671AF91F}" fitToPage="1" printArea="1" view="pageBreakPreview">
      <pane xSplit="0" ySplit="3" topLeftCell="A23" activePane="bottomRight" state="frozen"/>
      <selection activeCell="B26" sqref="B26:C27"/>
      <pageMargins left="0.75" right="0.75" top="1" bottom="1" header="0.51200000000000001" footer="0.51200000000000001"/>
      <pageSetup paperSize="9" r:id="rId26"/>
      <headerFooter alignWithMargins="0"/>
    </customSheetView>
    <customSheetView guid="{D0407C2C-ED8D-724D-8034-98AE8F8B3295}" fitToPage="1" printArea="1" view="pageBreakPreview">
      <pane xSplit="0" ySplit="3" topLeftCell="A23" activePane="bottomRight" state="frozen"/>
      <selection activeCell="B26" sqref="B26:C27"/>
      <pageMargins left="0.75" right="0.75" top="1" bottom="1" header="0.51200000000000001" footer="0.51200000000000001"/>
      <pageSetup paperSize="9" r:id="rId27"/>
      <headerFooter alignWithMargins="0"/>
    </customSheetView>
    <customSheetView guid="{E17413F9-D262-044C-8BA4-F44960AB96D1}" fitToPage="1" printArea="1" view="pageBreakPreview">
      <pane xSplit="0" ySplit="3" topLeftCell="A23" activePane="bottomRight" state="frozen"/>
      <selection activeCell="B26" sqref="B26:C27"/>
      <pageMargins left="0.75" right="0.75" top="1" bottom="1" header="0.51200000000000001" footer="0.51200000000000001"/>
      <pageSetup paperSize="9" r:id="rId28"/>
      <headerFooter alignWithMargins="0"/>
    </customSheetView>
    <customSheetView guid="{EDE1CF83-3546-8346-99C8-7E8DEBB3247D}" fitToPage="1" printArea="1" view="pageBreakPreview">
      <pane xSplit="0" ySplit="3" topLeftCell="A23" activePane="bottomRight" state="frozen"/>
      <selection activeCell="B26" sqref="B26:C27"/>
      <pageMargins left="0.75" right="0.75" top="1" bottom="1" header="0.51200000000000001" footer="0.51200000000000001"/>
      <pageSetup paperSize="9" r:id="rId29"/>
      <headerFooter alignWithMargins="0"/>
    </customSheetView>
    <customSheetView guid="{2D1C0343-8602-B54F-A57E-F5A867ED58F2}" fitToPage="1" printArea="1" view="pageBreakPreview">
      <pane xSplit="0" ySplit="3" topLeftCell="A23" activePane="bottomRight" state="frozen"/>
      <selection activeCell="B26" sqref="B26:C27"/>
      <pageMargins left="0.75" right="0.75" top="1" bottom="1" header="0.51200000000000001" footer="0.51200000000000001"/>
      <pageSetup paperSize="9" r:id="rId30"/>
      <headerFooter alignWithMargins="0"/>
    </customSheetView>
    <customSheetView guid="{938FE337-1D9D-3F4A-804B-BDD95C828A75}" fitToPage="1" printArea="1" view="pageBreakPreview">
      <pane xSplit="0" ySplit="3" topLeftCell="A23" activePane="bottomRight" state="frozen"/>
      <selection activeCell="B26" sqref="B26:C27"/>
      <pageMargins left="0.75" right="0.75" top="1" bottom="1" header="0.51200000000000001" footer="0.51200000000000001"/>
      <pageSetup paperSize="9" r:id="rId31"/>
      <headerFooter alignWithMargins="0"/>
    </customSheetView>
    <customSheetView guid="{95DD38D3-5F4A-574D-B2AE-3A0C3CFA9103}" fitToPage="1" printArea="1" view="pageBreakPreview">
      <pane xSplit="0" ySplit="3" topLeftCell="A23" activePane="bottomRight" state="frozen"/>
      <selection activeCell="B26" sqref="B26:C27"/>
      <pageMargins left="0.75" right="0.75" top="1" bottom="1" header="0.51200000000000001" footer="0.51200000000000001"/>
      <pageSetup paperSize="9" r:id="rId32"/>
      <headerFooter alignWithMargins="0"/>
    </customSheetView>
    <customSheetView guid="{12498608-D96F-BA43-B910-A260490D91ED}" fitToPage="1" printArea="1" view="pageBreakPreview">
      <pane xSplit="0" ySplit="3" topLeftCell="A23" activePane="bottomRight" state="frozen"/>
      <selection activeCell="B26" sqref="B26:C27"/>
      <pageMargins left="0.75" right="0.75" top="1" bottom="1" header="0.51200000000000001" footer="0.51200000000000001"/>
      <pageSetup paperSize="9" r:id="rId33"/>
      <headerFooter alignWithMargins="0"/>
    </customSheetView>
    <customSheetView guid="{288221DA-E461-3640-BCB6-AA8217898395}" fitToPage="1" printArea="1" view="pageBreakPreview">
      <pane xSplit="0" ySplit="3" topLeftCell="A23" activePane="bottomRight" state="frozen"/>
      <selection activeCell="B26" sqref="B26:C27"/>
      <pageMargins left="0.75" right="0.75" top="1" bottom="1" header="0.51200000000000001" footer="0.51200000000000001"/>
      <pageSetup paperSize="9" r:id="rId34"/>
      <headerFooter alignWithMargins="0"/>
    </customSheetView>
    <customSheetView guid="{D1685ABB-718A-CF4F-A312-08E85A5F4269}" fitToPage="1" printArea="1" view="pageBreakPreview">
      <pane xSplit="0" ySplit="3" topLeftCell="A23" activePane="bottomRight" state="frozen"/>
      <selection activeCell="H26" sqref="H26:H27"/>
      <pageMargins left="0.75" right="0.75" top="1" bottom="1" header="0.51200000000000001" footer="0.51200000000000001"/>
      <pageSetup paperSize="9" r:id="rId35"/>
      <headerFooter alignWithMargins="0"/>
    </customSheetView>
    <customSheetView guid="{257021EA-B7EA-3A40-A822-8BB94734030F}" fitToPage="1" printArea="1" view="pageBreakPreview">
      <pane xSplit="0" ySplit="3" topLeftCell="A23" activePane="bottomRight" state="frozen"/>
      <selection activeCell="H26" sqref="H26:H27"/>
      <pageMargins left="0.75" right="0.75" top="1" bottom="1" header="0.51200000000000001" footer="0.51200000000000001"/>
      <pageSetup paperSize="9" r:id="rId36"/>
      <headerFooter alignWithMargins="0"/>
    </customSheetView>
    <customSheetView guid="{F37DCB76-F5F4-0E4C-A170-F0CC306C23B7}" fitToPage="1" printArea="1" view="pageBreakPreview">
      <pane xSplit="0" ySplit="3" topLeftCell="A23" activePane="bottomRight" state="frozen"/>
      <selection activeCell="H26" sqref="H26:H27"/>
      <pageMargins left="0.75" right="0.75" top="1" bottom="1" header="0.51200000000000001" footer="0.51200000000000001"/>
      <pageSetup paperSize="9" r:id="rId37"/>
      <headerFooter alignWithMargins="0"/>
    </customSheetView>
    <customSheetView guid="{FE39DD97-388C-6C4F-B164-A0DF07EE2E06}" fitToPage="1" printArea="1" view="pageBreakPreview">
      <pane xSplit="0" ySplit="3" topLeftCell="A23" activePane="bottomRight" state="frozen"/>
      <selection activeCell="H26" sqref="H26:H27"/>
      <pageMargins left="0.75" right="0.75" top="1" bottom="1" header="0.51200000000000001" footer="0.51200000000000001"/>
      <pageSetup paperSize="9" r:id="rId38"/>
      <headerFooter alignWithMargins="0"/>
    </customSheetView>
    <customSheetView guid="{81A4239D-FC03-824F-9FC1-1718C6BC9AEE}" fitToPage="1" printArea="1" view="pageBreakPreview">
      <pane xSplit="0" ySplit="3" topLeftCell="A23" activePane="bottomRight" state="frozen"/>
      <selection activeCell="H26" sqref="H26:H27"/>
      <pageMargins left="0.75" right="0.75" top="1" bottom="1" header="0.51200000000000001" footer="0.51200000000000001"/>
      <pageSetup paperSize="9" r:id="rId39"/>
      <headerFooter alignWithMargins="0"/>
    </customSheetView>
  </customSheetViews>
  <mergeCells count="25">
    <mergeCell ref="B3:C3"/>
    <mergeCell ref="B4:B5"/>
    <mergeCell ref="H4:H5"/>
    <mergeCell ref="B6:B7"/>
    <mergeCell ref="H6:H7"/>
    <mergeCell ref="B8:B9"/>
    <mergeCell ref="H8:H9"/>
    <mergeCell ref="B10:B11"/>
    <mergeCell ref="H10:H11"/>
    <mergeCell ref="B12:B13"/>
    <mergeCell ref="H12:H13"/>
    <mergeCell ref="B14:B15"/>
    <mergeCell ref="H14:H15"/>
    <mergeCell ref="B16:B17"/>
    <mergeCell ref="H16:H17"/>
    <mergeCell ref="B18:B19"/>
    <mergeCell ref="H18:H19"/>
    <mergeCell ref="B20:B21"/>
    <mergeCell ref="H20:H21"/>
    <mergeCell ref="B22:B23"/>
    <mergeCell ref="H22:H23"/>
    <mergeCell ref="B24:B25"/>
    <mergeCell ref="H24:H25"/>
    <mergeCell ref="B26:B27"/>
    <mergeCell ref="H26:H27"/>
  </mergeCells>
  <phoneticPr fontId="29"/>
  <pageMargins left="0.75" right="0.75" top="1" bottom="1" header="0.51200000000000001" footer="0.51200000000000001"/>
  <pageSetup paperSize="9" scale="87" fitToWidth="1" fitToHeight="1" usePrinterDefaults="1" r:id="rId40"/>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dimension ref="A1:T26"/>
  <sheetViews>
    <sheetView view="pageBreakPreview" topLeftCell="A6" zoomScaleSheetLayoutView="100" workbookViewId="0">
      <selection activeCell="B17" sqref="B17"/>
    </sheetView>
  </sheetViews>
  <sheetFormatPr defaultRowHeight="14.4"/>
  <cols>
    <col min="1" max="1" width="3.375" style="144" customWidth="1"/>
    <col min="2" max="2" width="12.625" style="144" customWidth="1"/>
    <col min="3" max="3" width="8.625" style="145" customWidth="1"/>
    <col min="4" max="19" width="8.625" style="144" customWidth="1"/>
    <col min="20" max="20" width="2.125" style="144" customWidth="1"/>
    <col min="21" max="256" width="9" style="144" customWidth="1"/>
    <col min="257" max="257" width="3.375" style="144" customWidth="1"/>
    <col min="258" max="258" width="12.625" style="144" customWidth="1"/>
    <col min="259" max="275" width="8.625" style="144" customWidth="1"/>
    <col min="276" max="276" width="2.125" style="144" customWidth="1"/>
    <col min="277" max="512" width="9" style="144" customWidth="1"/>
    <col min="513" max="513" width="3.375" style="144" customWidth="1"/>
    <col min="514" max="514" width="12.625" style="144" customWidth="1"/>
    <col min="515" max="531" width="8.625" style="144" customWidth="1"/>
    <col min="532" max="532" width="2.125" style="144" customWidth="1"/>
    <col min="533" max="768" width="9" style="144" customWidth="1"/>
    <col min="769" max="769" width="3.375" style="144" customWidth="1"/>
    <col min="770" max="770" width="12.625" style="144" customWidth="1"/>
    <col min="771" max="787" width="8.625" style="144" customWidth="1"/>
    <col min="788" max="788" width="2.125" style="144" customWidth="1"/>
    <col min="789" max="1024" width="9" style="144" customWidth="1"/>
    <col min="1025" max="1025" width="3.375" style="144" customWidth="1"/>
    <col min="1026" max="1026" width="12.625" style="144" customWidth="1"/>
    <col min="1027" max="1043" width="8.625" style="144" customWidth="1"/>
    <col min="1044" max="1044" width="2.125" style="144" customWidth="1"/>
    <col min="1045" max="1280" width="9" style="144" customWidth="1"/>
    <col min="1281" max="1281" width="3.375" style="144" customWidth="1"/>
    <col min="1282" max="1282" width="12.625" style="144" customWidth="1"/>
    <col min="1283" max="1299" width="8.625" style="144" customWidth="1"/>
    <col min="1300" max="1300" width="2.125" style="144" customWidth="1"/>
    <col min="1301" max="1536" width="9" style="144" customWidth="1"/>
    <col min="1537" max="1537" width="3.375" style="144" customWidth="1"/>
    <col min="1538" max="1538" width="12.625" style="144" customWidth="1"/>
    <col min="1539" max="1555" width="8.625" style="144" customWidth="1"/>
    <col min="1556" max="1556" width="2.125" style="144" customWidth="1"/>
    <col min="1557" max="1792" width="9" style="144" customWidth="1"/>
    <col min="1793" max="1793" width="3.375" style="144" customWidth="1"/>
    <col min="1794" max="1794" width="12.625" style="144" customWidth="1"/>
    <col min="1795" max="1811" width="8.625" style="144" customWidth="1"/>
    <col min="1812" max="1812" width="2.125" style="144" customWidth="1"/>
    <col min="1813" max="2048" width="9" style="144" customWidth="1"/>
    <col min="2049" max="2049" width="3.375" style="144" customWidth="1"/>
    <col min="2050" max="2050" width="12.625" style="144" customWidth="1"/>
    <col min="2051" max="2067" width="8.625" style="144" customWidth="1"/>
    <col min="2068" max="2068" width="2.125" style="144" customWidth="1"/>
    <col min="2069" max="2304" width="9" style="144" customWidth="1"/>
    <col min="2305" max="2305" width="3.375" style="144" customWidth="1"/>
    <col min="2306" max="2306" width="12.625" style="144" customWidth="1"/>
    <col min="2307" max="2323" width="8.625" style="144" customWidth="1"/>
    <col min="2324" max="2324" width="2.125" style="144" customWidth="1"/>
    <col min="2325" max="2560" width="9" style="144" customWidth="1"/>
    <col min="2561" max="2561" width="3.375" style="144" customWidth="1"/>
    <col min="2562" max="2562" width="12.625" style="144" customWidth="1"/>
    <col min="2563" max="2579" width="8.625" style="144" customWidth="1"/>
    <col min="2580" max="2580" width="2.125" style="144" customWidth="1"/>
    <col min="2581" max="2816" width="9" style="144" customWidth="1"/>
    <col min="2817" max="2817" width="3.375" style="144" customWidth="1"/>
    <col min="2818" max="2818" width="12.625" style="144" customWidth="1"/>
    <col min="2819" max="2835" width="8.625" style="144" customWidth="1"/>
    <col min="2836" max="2836" width="2.125" style="144" customWidth="1"/>
    <col min="2837" max="3072" width="9" style="144" customWidth="1"/>
    <col min="3073" max="3073" width="3.375" style="144" customWidth="1"/>
    <col min="3074" max="3074" width="12.625" style="144" customWidth="1"/>
    <col min="3075" max="3091" width="8.625" style="144" customWidth="1"/>
    <col min="3092" max="3092" width="2.125" style="144" customWidth="1"/>
    <col min="3093" max="3328" width="9" style="144" customWidth="1"/>
    <col min="3329" max="3329" width="3.375" style="144" customWidth="1"/>
    <col min="3330" max="3330" width="12.625" style="144" customWidth="1"/>
    <col min="3331" max="3347" width="8.625" style="144" customWidth="1"/>
    <col min="3348" max="3348" width="2.125" style="144" customWidth="1"/>
    <col min="3349" max="3584" width="9" style="144" customWidth="1"/>
    <col min="3585" max="3585" width="3.375" style="144" customWidth="1"/>
    <col min="3586" max="3586" width="12.625" style="144" customWidth="1"/>
    <col min="3587" max="3603" width="8.625" style="144" customWidth="1"/>
    <col min="3604" max="3604" width="2.125" style="144" customWidth="1"/>
    <col min="3605" max="3840" width="9" style="144" customWidth="1"/>
    <col min="3841" max="3841" width="3.375" style="144" customWidth="1"/>
    <col min="3842" max="3842" width="12.625" style="144" customWidth="1"/>
    <col min="3843" max="3859" width="8.625" style="144" customWidth="1"/>
    <col min="3860" max="3860" width="2.125" style="144" customWidth="1"/>
    <col min="3861" max="4096" width="9" style="144" customWidth="1"/>
    <col min="4097" max="4097" width="3.375" style="144" customWidth="1"/>
    <col min="4098" max="4098" width="12.625" style="144" customWidth="1"/>
    <col min="4099" max="4115" width="8.625" style="144" customWidth="1"/>
    <col min="4116" max="4116" width="2.125" style="144" customWidth="1"/>
    <col min="4117" max="4352" width="9" style="144" customWidth="1"/>
    <col min="4353" max="4353" width="3.375" style="144" customWidth="1"/>
    <col min="4354" max="4354" width="12.625" style="144" customWidth="1"/>
    <col min="4355" max="4371" width="8.625" style="144" customWidth="1"/>
    <col min="4372" max="4372" width="2.125" style="144" customWidth="1"/>
    <col min="4373" max="4608" width="9" style="144" customWidth="1"/>
    <col min="4609" max="4609" width="3.375" style="144" customWidth="1"/>
    <col min="4610" max="4610" width="12.625" style="144" customWidth="1"/>
    <col min="4611" max="4627" width="8.625" style="144" customWidth="1"/>
    <col min="4628" max="4628" width="2.125" style="144" customWidth="1"/>
    <col min="4629" max="4864" width="9" style="144" customWidth="1"/>
    <col min="4865" max="4865" width="3.375" style="144" customWidth="1"/>
    <col min="4866" max="4866" width="12.625" style="144" customWidth="1"/>
    <col min="4867" max="4883" width="8.625" style="144" customWidth="1"/>
    <col min="4884" max="4884" width="2.125" style="144" customWidth="1"/>
    <col min="4885" max="5120" width="9" style="144" customWidth="1"/>
    <col min="5121" max="5121" width="3.375" style="144" customWidth="1"/>
    <col min="5122" max="5122" width="12.625" style="144" customWidth="1"/>
    <col min="5123" max="5139" width="8.625" style="144" customWidth="1"/>
    <col min="5140" max="5140" width="2.125" style="144" customWidth="1"/>
    <col min="5141" max="5376" width="9" style="144" customWidth="1"/>
    <col min="5377" max="5377" width="3.375" style="144" customWidth="1"/>
    <col min="5378" max="5378" width="12.625" style="144" customWidth="1"/>
    <col min="5379" max="5395" width="8.625" style="144" customWidth="1"/>
    <col min="5396" max="5396" width="2.125" style="144" customWidth="1"/>
    <col min="5397" max="5632" width="9" style="144" customWidth="1"/>
    <col min="5633" max="5633" width="3.375" style="144" customWidth="1"/>
    <col min="5634" max="5634" width="12.625" style="144" customWidth="1"/>
    <col min="5635" max="5651" width="8.625" style="144" customWidth="1"/>
    <col min="5652" max="5652" width="2.125" style="144" customWidth="1"/>
    <col min="5653" max="5888" width="9" style="144" customWidth="1"/>
    <col min="5889" max="5889" width="3.375" style="144" customWidth="1"/>
    <col min="5890" max="5890" width="12.625" style="144" customWidth="1"/>
    <col min="5891" max="5907" width="8.625" style="144" customWidth="1"/>
    <col min="5908" max="5908" width="2.125" style="144" customWidth="1"/>
    <col min="5909" max="6144" width="9" style="144" customWidth="1"/>
    <col min="6145" max="6145" width="3.375" style="144" customWidth="1"/>
    <col min="6146" max="6146" width="12.625" style="144" customWidth="1"/>
    <col min="6147" max="6163" width="8.625" style="144" customWidth="1"/>
    <col min="6164" max="6164" width="2.125" style="144" customWidth="1"/>
    <col min="6165" max="6400" width="9" style="144" customWidth="1"/>
    <col min="6401" max="6401" width="3.375" style="144" customWidth="1"/>
    <col min="6402" max="6402" width="12.625" style="144" customWidth="1"/>
    <col min="6403" max="6419" width="8.625" style="144" customWidth="1"/>
    <col min="6420" max="6420" width="2.125" style="144" customWidth="1"/>
    <col min="6421" max="6656" width="9" style="144" customWidth="1"/>
    <col min="6657" max="6657" width="3.375" style="144" customWidth="1"/>
    <col min="6658" max="6658" width="12.625" style="144" customWidth="1"/>
    <col min="6659" max="6675" width="8.625" style="144" customWidth="1"/>
    <col min="6676" max="6676" width="2.125" style="144" customWidth="1"/>
    <col min="6677" max="6912" width="9" style="144" customWidth="1"/>
    <col min="6913" max="6913" width="3.375" style="144" customWidth="1"/>
    <col min="6914" max="6914" width="12.625" style="144" customWidth="1"/>
    <col min="6915" max="6931" width="8.625" style="144" customWidth="1"/>
    <col min="6932" max="6932" width="2.125" style="144" customWidth="1"/>
    <col min="6933" max="7168" width="9" style="144" customWidth="1"/>
    <col min="7169" max="7169" width="3.375" style="144" customWidth="1"/>
    <col min="7170" max="7170" width="12.625" style="144" customWidth="1"/>
    <col min="7171" max="7187" width="8.625" style="144" customWidth="1"/>
    <col min="7188" max="7188" width="2.125" style="144" customWidth="1"/>
    <col min="7189" max="7424" width="9" style="144" customWidth="1"/>
    <col min="7425" max="7425" width="3.375" style="144" customWidth="1"/>
    <col min="7426" max="7426" width="12.625" style="144" customWidth="1"/>
    <col min="7427" max="7443" width="8.625" style="144" customWidth="1"/>
    <col min="7444" max="7444" width="2.125" style="144" customWidth="1"/>
    <col min="7445" max="7680" width="9" style="144" customWidth="1"/>
    <col min="7681" max="7681" width="3.375" style="144" customWidth="1"/>
    <col min="7682" max="7682" width="12.625" style="144" customWidth="1"/>
    <col min="7683" max="7699" width="8.625" style="144" customWidth="1"/>
    <col min="7700" max="7700" width="2.125" style="144" customWidth="1"/>
    <col min="7701" max="7936" width="9" style="144" customWidth="1"/>
    <col min="7937" max="7937" width="3.375" style="144" customWidth="1"/>
    <col min="7938" max="7938" width="12.625" style="144" customWidth="1"/>
    <col min="7939" max="7955" width="8.625" style="144" customWidth="1"/>
    <col min="7956" max="7956" width="2.125" style="144" customWidth="1"/>
    <col min="7957" max="8192" width="9" style="144" customWidth="1"/>
    <col min="8193" max="8193" width="3.375" style="144" customWidth="1"/>
    <col min="8194" max="8194" width="12.625" style="144" customWidth="1"/>
    <col min="8195" max="8211" width="8.625" style="144" customWidth="1"/>
    <col min="8212" max="8212" width="2.125" style="144" customWidth="1"/>
    <col min="8213" max="8448" width="9" style="144" customWidth="1"/>
    <col min="8449" max="8449" width="3.375" style="144" customWidth="1"/>
    <col min="8450" max="8450" width="12.625" style="144" customWidth="1"/>
    <col min="8451" max="8467" width="8.625" style="144" customWidth="1"/>
    <col min="8468" max="8468" width="2.125" style="144" customWidth="1"/>
    <col min="8469" max="8704" width="9" style="144" customWidth="1"/>
    <col min="8705" max="8705" width="3.375" style="144" customWidth="1"/>
    <col min="8706" max="8706" width="12.625" style="144" customWidth="1"/>
    <col min="8707" max="8723" width="8.625" style="144" customWidth="1"/>
    <col min="8724" max="8724" width="2.125" style="144" customWidth="1"/>
    <col min="8725" max="8960" width="9" style="144" customWidth="1"/>
    <col min="8961" max="8961" width="3.375" style="144" customWidth="1"/>
    <col min="8962" max="8962" width="12.625" style="144" customWidth="1"/>
    <col min="8963" max="8979" width="8.625" style="144" customWidth="1"/>
    <col min="8980" max="8980" width="2.125" style="144" customWidth="1"/>
    <col min="8981" max="9216" width="9" style="144" customWidth="1"/>
    <col min="9217" max="9217" width="3.375" style="144" customWidth="1"/>
    <col min="9218" max="9218" width="12.625" style="144" customWidth="1"/>
    <col min="9219" max="9235" width="8.625" style="144" customWidth="1"/>
    <col min="9236" max="9236" width="2.125" style="144" customWidth="1"/>
    <col min="9237" max="9472" width="9" style="144" customWidth="1"/>
    <col min="9473" max="9473" width="3.375" style="144" customWidth="1"/>
    <col min="9474" max="9474" width="12.625" style="144" customWidth="1"/>
    <col min="9475" max="9491" width="8.625" style="144" customWidth="1"/>
    <col min="9492" max="9492" width="2.125" style="144" customWidth="1"/>
    <col min="9493" max="9728" width="9" style="144" customWidth="1"/>
    <col min="9729" max="9729" width="3.375" style="144" customWidth="1"/>
    <col min="9730" max="9730" width="12.625" style="144" customWidth="1"/>
    <col min="9731" max="9747" width="8.625" style="144" customWidth="1"/>
    <col min="9748" max="9748" width="2.125" style="144" customWidth="1"/>
    <col min="9749" max="9984" width="9" style="144" customWidth="1"/>
    <col min="9985" max="9985" width="3.375" style="144" customWidth="1"/>
    <col min="9986" max="9986" width="12.625" style="144" customWidth="1"/>
    <col min="9987" max="10003" width="8.625" style="144" customWidth="1"/>
    <col min="10004" max="10004" width="2.125" style="144" customWidth="1"/>
    <col min="10005" max="10240" width="9" style="144" customWidth="1"/>
    <col min="10241" max="10241" width="3.375" style="144" customWidth="1"/>
    <col min="10242" max="10242" width="12.625" style="144" customWidth="1"/>
    <col min="10243" max="10259" width="8.625" style="144" customWidth="1"/>
    <col min="10260" max="10260" width="2.125" style="144" customWidth="1"/>
    <col min="10261" max="10496" width="9" style="144" customWidth="1"/>
    <col min="10497" max="10497" width="3.375" style="144" customWidth="1"/>
    <col min="10498" max="10498" width="12.625" style="144" customWidth="1"/>
    <col min="10499" max="10515" width="8.625" style="144" customWidth="1"/>
    <col min="10516" max="10516" width="2.125" style="144" customWidth="1"/>
    <col min="10517" max="10752" width="9" style="144" customWidth="1"/>
    <col min="10753" max="10753" width="3.375" style="144" customWidth="1"/>
    <col min="10754" max="10754" width="12.625" style="144" customWidth="1"/>
    <col min="10755" max="10771" width="8.625" style="144" customWidth="1"/>
    <col min="10772" max="10772" width="2.125" style="144" customWidth="1"/>
    <col min="10773" max="11008" width="9" style="144" customWidth="1"/>
    <col min="11009" max="11009" width="3.375" style="144" customWidth="1"/>
    <col min="11010" max="11010" width="12.625" style="144" customWidth="1"/>
    <col min="11011" max="11027" width="8.625" style="144" customWidth="1"/>
    <col min="11028" max="11028" width="2.125" style="144" customWidth="1"/>
    <col min="11029" max="11264" width="9" style="144" customWidth="1"/>
    <col min="11265" max="11265" width="3.375" style="144" customWidth="1"/>
    <col min="11266" max="11266" width="12.625" style="144" customWidth="1"/>
    <col min="11267" max="11283" width="8.625" style="144" customWidth="1"/>
    <col min="11284" max="11284" width="2.125" style="144" customWidth="1"/>
    <col min="11285" max="11520" width="9" style="144" customWidth="1"/>
    <col min="11521" max="11521" width="3.375" style="144" customWidth="1"/>
    <col min="11522" max="11522" width="12.625" style="144" customWidth="1"/>
    <col min="11523" max="11539" width="8.625" style="144" customWidth="1"/>
    <col min="11540" max="11540" width="2.125" style="144" customWidth="1"/>
    <col min="11541" max="11776" width="9" style="144" customWidth="1"/>
    <col min="11777" max="11777" width="3.375" style="144" customWidth="1"/>
    <col min="11778" max="11778" width="12.625" style="144" customWidth="1"/>
    <col min="11779" max="11795" width="8.625" style="144" customWidth="1"/>
    <col min="11796" max="11796" width="2.125" style="144" customWidth="1"/>
    <col min="11797" max="12032" width="9" style="144" customWidth="1"/>
    <col min="12033" max="12033" width="3.375" style="144" customWidth="1"/>
    <col min="12034" max="12034" width="12.625" style="144" customWidth="1"/>
    <col min="12035" max="12051" width="8.625" style="144" customWidth="1"/>
    <col min="12052" max="12052" width="2.125" style="144" customWidth="1"/>
    <col min="12053" max="12288" width="9" style="144" customWidth="1"/>
    <col min="12289" max="12289" width="3.375" style="144" customWidth="1"/>
    <col min="12290" max="12290" width="12.625" style="144" customWidth="1"/>
    <col min="12291" max="12307" width="8.625" style="144" customWidth="1"/>
    <col min="12308" max="12308" width="2.125" style="144" customWidth="1"/>
    <col min="12309" max="12544" width="9" style="144" customWidth="1"/>
    <col min="12545" max="12545" width="3.375" style="144" customWidth="1"/>
    <col min="12546" max="12546" width="12.625" style="144" customWidth="1"/>
    <col min="12547" max="12563" width="8.625" style="144" customWidth="1"/>
    <col min="12564" max="12564" width="2.125" style="144" customWidth="1"/>
    <col min="12565" max="12800" width="9" style="144" customWidth="1"/>
    <col min="12801" max="12801" width="3.375" style="144" customWidth="1"/>
    <col min="12802" max="12802" width="12.625" style="144" customWidth="1"/>
    <col min="12803" max="12819" width="8.625" style="144" customWidth="1"/>
    <col min="12820" max="12820" width="2.125" style="144" customWidth="1"/>
    <col min="12821" max="13056" width="9" style="144" customWidth="1"/>
    <col min="13057" max="13057" width="3.375" style="144" customWidth="1"/>
    <col min="13058" max="13058" width="12.625" style="144" customWidth="1"/>
    <col min="13059" max="13075" width="8.625" style="144" customWidth="1"/>
    <col min="13076" max="13076" width="2.125" style="144" customWidth="1"/>
    <col min="13077" max="13312" width="9" style="144" customWidth="1"/>
    <col min="13313" max="13313" width="3.375" style="144" customWidth="1"/>
    <col min="13314" max="13314" width="12.625" style="144" customWidth="1"/>
    <col min="13315" max="13331" width="8.625" style="144" customWidth="1"/>
    <col min="13332" max="13332" width="2.125" style="144" customWidth="1"/>
    <col min="13333" max="13568" width="9" style="144" customWidth="1"/>
    <col min="13569" max="13569" width="3.375" style="144" customWidth="1"/>
    <col min="13570" max="13570" width="12.625" style="144" customWidth="1"/>
    <col min="13571" max="13587" width="8.625" style="144" customWidth="1"/>
    <col min="13588" max="13588" width="2.125" style="144" customWidth="1"/>
    <col min="13589" max="13824" width="9" style="144" customWidth="1"/>
    <col min="13825" max="13825" width="3.375" style="144" customWidth="1"/>
    <col min="13826" max="13826" width="12.625" style="144" customWidth="1"/>
    <col min="13827" max="13843" width="8.625" style="144" customWidth="1"/>
    <col min="13844" max="13844" width="2.125" style="144" customWidth="1"/>
    <col min="13845" max="14080" width="9" style="144" customWidth="1"/>
    <col min="14081" max="14081" width="3.375" style="144" customWidth="1"/>
    <col min="14082" max="14082" width="12.625" style="144" customWidth="1"/>
    <col min="14083" max="14099" width="8.625" style="144" customWidth="1"/>
    <col min="14100" max="14100" width="2.125" style="144" customWidth="1"/>
    <col min="14101" max="14336" width="9" style="144" customWidth="1"/>
    <col min="14337" max="14337" width="3.375" style="144" customWidth="1"/>
    <col min="14338" max="14338" width="12.625" style="144" customWidth="1"/>
    <col min="14339" max="14355" width="8.625" style="144" customWidth="1"/>
    <col min="14356" max="14356" width="2.125" style="144" customWidth="1"/>
    <col min="14357" max="14592" width="9" style="144" customWidth="1"/>
    <col min="14593" max="14593" width="3.375" style="144" customWidth="1"/>
    <col min="14594" max="14594" width="12.625" style="144" customWidth="1"/>
    <col min="14595" max="14611" width="8.625" style="144" customWidth="1"/>
    <col min="14612" max="14612" width="2.125" style="144" customWidth="1"/>
    <col min="14613" max="14848" width="9" style="144" customWidth="1"/>
    <col min="14849" max="14849" width="3.375" style="144" customWidth="1"/>
    <col min="14850" max="14850" width="12.625" style="144" customWidth="1"/>
    <col min="14851" max="14867" width="8.625" style="144" customWidth="1"/>
    <col min="14868" max="14868" width="2.125" style="144" customWidth="1"/>
    <col min="14869" max="15104" width="9" style="144" customWidth="1"/>
    <col min="15105" max="15105" width="3.375" style="144" customWidth="1"/>
    <col min="15106" max="15106" width="12.625" style="144" customWidth="1"/>
    <col min="15107" max="15123" width="8.625" style="144" customWidth="1"/>
    <col min="15124" max="15124" width="2.125" style="144" customWidth="1"/>
    <col min="15125" max="15360" width="9" style="144" customWidth="1"/>
    <col min="15361" max="15361" width="3.375" style="144" customWidth="1"/>
    <col min="15362" max="15362" width="12.625" style="144" customWidth="1"/>
    <col min="15363" max="15379" width="8.625" style="144" customWidth="1"/>
    <col min="15380" max="15380" width="2.125" style="144" customWidth="1"/>
    <col min="15381" max="15616" width="9" style="144" customWidth="1"/>
    <col min="15617" max="15617" width="3.375" style="144" customWidth="1"/>
    <col min="15618" max="15618" width="12.625" style="144" customWidth="1"/>
    <col min="15619" max="15635" width="8.625" style="144" customWidth="1"/>
    <col min="15636" max="15636" width="2.125" style="144" customWidth="1"/>
    <col min="15637" max="15872" width="9" style="144" customWidth="1"/>
    <col min="15873" max="15873" width="3.375" style="144" customWidth="1"/>
    <col min="15874" max="15874" width="12.625" style="144" customWidth="1"/>
    <col min="15875" max="15891" width="8.625" style="144" customWidth="1"/>
    <col min="15892" max="15892" width="2.125" style="144" customWidth="1"/>
    <col min="15893" max="16128" width="9" style="144" customWidth="1"/>
    <col min="16129" max="16129" width="3.375" style="144" customWidth="1"/>
    <col min="16130" max="16130" width="12.625" style="144" customWidth="1"/>
    <col min="16131" max="16147" width="8.625" style="144" customWidth="1"/>
    <col min="16148" max="16148" width="2.125" style="144" customWidth="1"/>
    <col min="16149" max="16384" width="9" style="144" customWidth="1"/>
  </cols>
  <sheetData>
    <row r="1" spans="1:19" s="146" customFormat="1" ht="24.95" customHeight="1">
      <c r="A1" s="31" t="s">
        <v>311</v>
      </c>
      <c r="C1" s="147"/>
      <c r="D1" s="147"/>
      <c r="E1" s="147"/>
    </row>
    <row r="2" spans="1:19" s="22" customFormat="1" ht="15" customHeight="1">
      <c r="A2" s="68"/>
      <c r="C2" s="4"/>
      <c r="D2" s="4"/>
      <c r="E2" s="4"/>
    </row>
    <row r="3" spans="1:19" s="4" customFormat="1" ht="15" customHeight="1">
      <c r="A3" s="4"/>
      <c r="B3" s="9"/>
      <c r="C3" s="28"/>
      <c r="D3" s="28"/>
      <c r="E3" s="28"/>
      <c r="F3" s="28"/>
      <c r="G3" s="28"/>
      <c r="H3" s="28"/>
      <c r="I3" s="28"/>
      <c r="J3" s="28"/>
      <c r="K3" s="28"/>
      <c r="L3" s="28"/>
      <c r="M3" s="28"/>
      <c r="N3" s="28"/>
      <c r="O3" s="4"/>
      <c r="P3" s="4"/>
      <c r="Q3" s="4"/>
      <c r="R3" s="4"/>
      <c r="S3" s="43" t="s">
        <v>310</v>
      </c>
    </row>
    <row r="4" spans="1:19" s="4" customFormat="1" ht="15" customHeight="1">
      <c r="A4" s="4"/>
      <c r="B4" s="63" t="s">
        <v>309</v>
      </c>
      <c r="C4" s="23" t="s">
        <v>167</v>
      </c>
      <c r="D4" s="23"/>
      <c r="E4" s="110" t="s">
        <v>308</v>
      </c>
      <c r="F4" s="23" t="s">
        <v>307</v>
      </c>
      <c r="G4" s="23"/>
      <c r="H4" s="23"/>
      <c r="I4" s="23"/>
      <c r="J4" s="23"/>
      <c r="K4" s="23"/>
      <c r="L4" s="23" t="s">
        <v>306</v>
      </c>
      <c r="M4" s="23"/>
      <c r="N4" s="23" t="s">
        <v>1</v>
      </c>
      <c r="O4" s="23"/>
      <c r="P4" s="23"/>
      <c r="Q4" s="23"/>
      <c r="R4" s="110" t="s">
        <v>217</v>
      </c>
      <c r="S4" s="110" t="s">
        <v>39</v>
      </c>
    </row>
    <row r="5" spans="1:19" s="4" customFormat="1" ht="44.25" customHeight="1">
      <c r="A5" s="4"/>
      <c r="B5" s="63"/>
      <c r="C5" s="110" t="s">
        <v>305</v>
      </c>
      <c r="D5" s="23" t="s">
        <v>217</v>
      </c>
      <c r="E5" s="110"/>
      <c r="F5" s="110" t="s">
        <v>193</v>
      </c>
      <c r="G5" s="110" t="s">
        <v>304</v>
      </c>
      <c r="H5" s="110" t="s">
        <v>6</v>
      </c>
      <c r="I5" s="110" t="s">
        <v>243</v>
      </c>
      <c r="J5" s="110" t="s">
        <v>303</v>
      </c>
      <c r="K5" s="110" t="s">
        <v>302</v>
      </c>
      <c r="L5" s="110" t="s">
        <v>46</v>
      </c>
      <c r="M5" s="110" t="s">
        <v>133</v>
      </c>
      <c r="N5" s="110" t="s">
        <v>82</v>
      </c>
      <c r="O5" s="110" t="s">
        <v>301</v>
      </c>
      <c r="P5" s="110" t="s">
        <v>25</v>
      </c>
      <c r="Q5" s="110" t="s">
        <v>300</v>
      </c>
      <c r="R5" s="110"/>
      <c r="S5" s="110"/>
    </row>
    <row r="6" spans="1:19" s="4" customFormat="1" ht="30" customHeight="1">
      <c r="A6" s="4"/>
      <c r="B6" s="39" t="s">
        <v>103</v>
      </c>
      <c r="C6" s="148">
        <v>135</v>
      </c>
      <c r="D6" s="148">
        <v>113</v>
      </c>
      <c r="E6" s="148">
        <v>5</v>
      </c>
      <c r="F6" s="148">
        <v>1</v>
      </c>
      <c r="G6" s="148">
        <v>0</v>
      </c>
      <c r="H6" s="148">
        <v>7</v>
      </c>
      <c r="I6" s="148">
        <v>3</v>
      </c>
      <c r="J6" s="148">
        <v>4</v>
      </c>
      <c r="K6" s="148">
        <v>2</v>
      </c>
      <c r="L6" s="148">
        <v>0</v>
      </c>
      <c r="M6" s="148">
        <v>0</v>
      </c>
      <c r="N6" s="148">
        <v>14</v>
      </c>
      <c r="O6" s="148">
        <v>39</v>
      </c>
      <c r="P6" s="148">
        <v>0</v>
      </c>
      <c r="Q6" s="148">
        <v>25</v>
      </c>
      <c r="R6" s="148">
        <v>52</v>
      </c>
      <c r="S6" s="148">
        <v>400</v>
      </c>
    </row>
    <row r="7" spans="1:19" s="4" customFormat="1" ht="30" customHeight="1">
      <c r="A7" s="4"/>
      <c r="B7" s="39" t="s">
        <v>2</v>
      </c>
      <c r="C7" s="148">
        <v>181</v>
      </c>
      <c r="D7" s="148">
        <v>195</v>
      </c>
      <c r="E7" s="148">
        <v>6</v>
      </c>
      <c r="F7" s="148">
        <v>0</v>
      </c>
      <c r="G7" s="148">
        <v>0</v>
      </c>
      <c r="H7" s="148">
        <v>7</v>
      </c>
      <c r="I7" s="148">
        <v>3</v>
      </c>
      <c r="J7" s="148">
        <v>7</v>
      </c>
      <c r="K7" s="148">
        <v>7</v>
      </c>
      <c r="L7" s="148">
        <v>4</v>
      </c>
      <c r="M7" s="148">
        <v>3</v>
      </c>
      <c r="N7" s="148">
        <v>24</v>
      </c>
      <c r="O7" s="148">
        <v>57</v>
      </c>
      <c r="P7" s="148">
        <v>0</v>
      </c>
      <c r="Q7" s="148">
        <v>26</v>
      </c>
      <c r="R7" s="148">
        <v>111</v>
      </c>
      <c r="S7" s="148">
        <v>631</v>
      </c>
    </row>
    <row r="8" spans="1:19" s="4" customFormat="1" ht="30" customHeight="1">
      <c r="A8" s="4"/>
      <c r="B8" s="39" t="s">
        <v>109</v>
      </c>
      <c r="C8" s="148">
        <v>196</v>
      </c>
      <c r="D8" s="148">
        <v>467</v>
      </c>
      <c r="E8" s="148">
        <v>7</v>
      </c>
      <c r="F8" s="148">
        <v>1</v>
      </c>
      <c r="G8" s="148">
        <v>0</v>
      </c>
      <c r="H8" s="148">
        <v>6</v>
      </c>
      <c r="I8" s="148">
        <v>6</v>
      </c>
      <c r="J8" s="148">
        <v>6</v>
      </c>
      <c r="K8" s="148">
        <v>42</v>
      </c>
      <c r="L8" s="148">
        <v>8</v>
      </c>
      <c r="M8" s="148">
        <v>5</v>
      </c>
      <c r="N8" s="148">
        <v>39</v>
      </c>
      <c r="O8" s="148">
        <v>62</v>
      </c>
      <c r="P8" s="148">
        <v>1</v>
      </c>
      <c r="Q8" s="148">
        <v>20</v>
      </c>
      <c r="R8" s="148">
        <v>260</v>
      </c>
      <c r="S8" s="148">
        <v>1126</v>
      </c>
    </row>
    <row r="9" spans="1:19" s="4" customFormat="1" ht="30" customHeight="1">
      <c r="A9" s="4"/>
      <c r="B9" s="39" t="s">
        <v>112</v>
      </c>
      <c r="C9" s="148">
        <v>245</v>
      </c>
      <c r="D9" s="148">
        <v>656</v>
      </c>
      <c r="E9" s="148">
        <v>8</v>
      </c>
      <c r="F9" s="148">
        <v>0</v>
      </c>
      <c r="G9" s="148">
        <v>0</v>
      </c>
      <c r="H9" s="148">
        <v>3</v>
      </c>
      <c r="I9" s="148">
        <v>6</v>
      </c>
      <c r="J9" s="148">
        <v>3</v>
      </c>
      <c r="K9" s="148">
        <v>48</v>
      </c>
      <c r="L9" s="148">
        <v>13</v>
      </c>
      <c r="M9" s="148">
        <v>5</v>
      </c>
      <c r="N9" s="148">
        <v>49</v>
      </c>
      <c r="O9" s="148">
        <v>160</v>
      </c>
      <c r="P9" s="148">
        <v>17</v>
      </c>
      <c r="Q9" s="148">
        <v>31</v>
      </c>
      <c r="R9" s="148">
        <v>158</v>
      </c>
      <c r="S9" s="148">
        <v>1402</v>
      </c>
    </row>
    <row r="10" spans="1:19" s="4" customFormat="1" ht="30" customHeight="1">
      <c r="A10" s="4"/>
      <c r="B10" s="39" t="s">
        <v>114</v>
      </c>
      <c r="C10" s="148">
        <v>265</v>
      </c>
      <c r="D10" s="148">
        <v>736</v>
      </c>
      <c r="E10" s="148">
        <v>8</v>
      </c>
      <c r="F10" s="148">
        <v>1</v>
      </c>
      <c r="G10" s="148">
        <v>0</v>
      </c>
      <c r="H10" s="148">
        <v>3</v>
      </c>
      <c r="I10" s="148">
        <v>5</v>
      </c>
      <c r="J10" s="148">
        <v>5</v>
      </c>
      <c r="K10" s="148">
        <v>60</v>
      </c>
      <c r="L10" s="148">
        <v>11</v>
      </c>
      <c r="M10" s="148">
        <v>4</v>
      </c>
      <c r="N10" s="148">
        <v>52</v>
      </c>
      <c r="O10" s="148">
        <v>140</v>
      </c>
      <c r="P10" s="148">
        <v>18</v>
      </c>
      <c r="Q10" s="148">
        <v>42</v>
      </c>
      <c r="R10" s="148">
        <v>150</v>
      </c>
      <c r="S10" s="148">
        <v>1500</v>
      </c>
    </row>
    <row r="11" spans="1:19" s="4" customFormat="1" ht="30" customHeight="1">
      <c r="A11" s="4"/>
      <c r="B11" s="39" t="s">
        <v>142</v>
      </c>
      <c r="C11" s="148">
        <v>291</v>
      </c>
      <c r="D11" s="148">
        <v>805</v>
      </c>
      <c r="E11" s="148">
        <v>3</v>
      </c>
      <c r="F11" s="148">
        <v>0</v>
      </c>
      <c r="G11" s="148">
        <v>0</v>
      </c>
      <c r="H11" s="148">
        <v>4</v>
      </c>
      <c r="I11" s="148">
        <v>7</v>
      </c>
      <c r="J11" s="148">
        <v>4</v>
      </c>
      <c r="K11" s="148">
        <v>54</v>
      </c>
      <c r="L11" s="148">
        <v>10</v>
      </c>
      <c r="M11" s="148">
        <v>4</v>
      </c>
      <c r="N11" s="148">
        <v>52</v>
      </c>
      <c r="O11" s="148">
        <v>128</v>
      </c>
      <c r="P11" s="148">
        <v>15</v>
      </c>
      <c r="Q11" s="148">
        <v>39</v>
      </c>
      <c r="R11" s="148">
        <v>114</v>
      </c>
      <c r="S11" s="148">
        <f>SUM(C11:R11)</f>
        <v>1530</v>
      </c>
    </row>
    <row r="12" spans="1:19" s="4" customFormat="1" ht="30" customHeight="1">
      <c r="A12" s="4"/>
      <c r="B12" s="39" t="s">
        <v>270</v>
      </c>
      <c r="C12" s="148">
        <v>221</v>
      </c>
      <c r="D12" s="148">
        <v>659</v>
      </c>
      <c r="E12" s="148">
        <v>1</v>
      </c>
      <c r="F12" s="148">
        <v>1</v>
      </c>
      <c r="G12" s="148">
        <v>1</v>
      </c>
      <c r="H12" s="148">
        <v>2</v>
      </c>
      <c r="I12" s="148">
        <v>5</v>
      </c>
      <c r="J12" s="148">
        <v>3</v>
      </c>
      <c r="K12" s="148">
        <v>38</v>
      </c>
      <c r="L12" s="148">
        <v>6</v>
      </c>
      <c r="M12" s="148">
        <v>1</v>
      </c>
      <c r="N12" s="148">
        <v>30</v>
      </c>
      <c r="O12" s="148">
        <v>63</v>
      </c>
      <c r="P12" s="148">
        <v>1</v>
      </c>
      <c r="Q12" s="148">
        <v>31</v>
      </c>
      <c r="R12" s="148">
        <v>65</v>
      </c>
      <c r="S12" s="148">
        <v>1128</v>
      </c>
    </row>
    <row r="13" spans="1:19" s="4" customFormat="1" ht="30" customHeight="1">
      <c r="A13" s="4"/>
      <c r="B13" s="39" t="s">
        <v>329</v>
      </c>
      <c r="C13" s="148">
        <v>289</v>
      </c>
      <c r="D13" s="148">
        <v>404</v>
      </c>
      <c r="E13" s="148">
        <v>1</v>
      </c>
      <c r="F13" s="148">
        <v>0</v>
      </c>
      <c r="G13" s="148">
        <v>1</v>
      </c>
      <c r="H13" s="148">
        <v>0</v>
      </c>
      <c r="I13" s="148">
        <v>2</v>
      </c>
      <c r="J13" s="148">
        <v>1</v>
      </c>
      <c r="K13" s="148">
        <v>21</v>
      </c>
      <c r="L13" s="148">
        <v>1</v>
      </c>
      <c r="M13" s="148">
        <v>0</v>
      </c>
      <c r="N13" s="148">
        <v>13</v>
      </c>
      <c r="O13" s="148">
        <v>14</v>
      </c>
      <c r="P13" s="148">
        <v>0</v>
      </c>
      <c r="Q13" s="148">
        <v>5</v>
      </c>
      <c r="R13" s="148">
        <v>31</v>
      </c>
      <c r="S13" s="148">
        <v>783</v>
      </c>
    </row>
    <row r="14" spans="1:19" s="4" customFormat="1" ht="30" customHeight="1">
      <c r="A14" s="4"/>
      <c r="B14" s="39" t="s">
        <v>57</v>
      </c>
      <c r="C14" s="148">
        <v>229</v>
      </c>
      <c r="D14" s="148">
        <v>236</v>
      </c>
      <c r="E14" s="148">
        <v>0</v>
      </c>
      <c r="F14" s="148">
        <v>0</v>
      </c>
      <c r="G14" s="148">
        <v>0</v>
      </c>
      <c r="H14" s="148">
        <v>0</v>
      </c>
      <c r="I14" s="148">
        <v>1</v>
      </c>
      <c r="J14" s="148">
        <v>1</v>
      </c>
      <c r="K14" s="148">
        <v>11</v>
      </c>
      <c r="L14" s="148">
        <v>1</v>
      </c>
      <c r="M14" s="148">
        <v>1</v>
      </c>
      <c r="N14" s="148">
        <v>6</v>
      </c>
      <c r="O14" s="148">
        <v>6</v>
      </c>
      <c r="P14" s="148">
        <v>0</v>
      </c>
      <c r="Q14" s="148">
        <v>7</v>
      </c>
      <c r="R14" s="148">
        <v>20</v>
      </c>
      <c r="S14" s="148">
        <v>519</v>
      </c>
    </row>
    <row r="15" spans="1:19" s="4" customFormat="1" ht="30" customHeight="1">
      <c r="A15" s="4"/>
      <c r="B15" s="39" t="s">
        <v>337</v>
      </c>
      <c r="C15" s="148">
        <v>190</v>
      </c>
      <c r="D15" s="148">
        <v>225</v>
      </c>
      <c r="E15" s="148">
        <v>0</v>
      </c>
      <c r="F15" s="148">
        <v>0</v>
      </c>
      <c r="G15" s="148">
        <v>0</v>
      </c>
      <c r="H15" s="148">
        <v>0</v>
      </c>
      <c r="I15" s="148">
        <v>0</v>
      </c>
      <c r="J15" s="148">
        <v>1</v>
      </c>
      <c r="K15" s="148">
        <v>7</v>
      </c>
      <c r="L15" s="148">
        <v>0</v>
      </c>
      <c r="M15" s="148">
        <v>1</v>
      </c>
      <c r="N15" s="148">
        <v>6</v>
      </c>
      <c r="O15" s="148">
        <v>6</v>
      </c>
      <c r="P15" s="148">
        <v>0</v>
      </c>
      <c r="Q15" s="148">
        <v>7</v>
      </c>
      <c r="R15" s="148">
        <v>8</v>
      </c>
      <c r="S15" s="148">
        <f>SUM(C15:R15)</f>
        <v>451</v>
      </c>
    </row>
    <row r="16" spans="1:19" s="4" customFormat="1" ht="30" customHeight="1">
      <c r="A16" s="4"/>
      <c r="B16" s="39" t="s">
        <v>321</v>
      </c>
      <c r="C16" s="148">
        <v>194</v>
      </c>
      <c r="D16" s="148">
        <v>157</v>
      </c>
      <c r="E16" s="148">
        <v>1</v>
      </c>
      <c r="F16" s="148">
        <v>0</v>
      </c>
      <c r="G16" s="148">
        <v>0</v>
      </c>
      <c r="H16" s="148">
        <v>0</v>
      </c>
      <c r="I16" s="148">
        <v>0</v>
      </c>
      <c r="J16" s="148">
        <v>0</v>
      </c>
      <c r="K16" s="148">
        <v>6</v>
      </c>
      <c r="L16" s="148">
        <v>0</v>
      </c>
      <c r="M16" s="148">
        <v>3</v>
      </c>
      <c r="N16" s="148">
        <v>6</v>
      </c>
      <c r="O16" s="148">
        <v>0</v>
      </c>
      <c r="P16" s="148">
        <v>0</v>
      </c>
      <c r="Q16" s="148">
        <v>9</v>
      </c>
      <c r="R16" s="148">
        <v>14</v>
      </c>
      <c r="S16" s="148">
        <f>SUM(C16:R16)</f>
        <v>390</v>
      </c>
    </row>
    <row r="17" spans="1:20" s="4" customFormat="1" ht="30" customHeight="1">
      <c r="A17" s="4"/>
      <c r="B17" s="39" t="s">
        <v>349</v>
      </c>
      <c r="C17" s="148">
        <v>210</v>
      </c>
      <c r="D17" s="148">
        <v>142</v>
      </c>
      <c r="E17" s="148">
        <v>0</v>
      </c>
      <c r="F17" s="148">
        <v>0</v>
      </c>
      <c r="G17" s="148">
        <v>0</v>
      </c>
      <c r="H17" s="148">
        <v>0</v>
      </c>
      <c r="I17" s="148">
        <v>0</v>
      </c>
      <c r="J17" s="148">
        <v>0</v>
      </c>
      <c r="K17" s="148">
        <v>2</v>
      </c>
      <c r="L17" s="148">
        <v>0</v>
      </c>
      <c r="M17" s="148">
        <v>1</v>
      </c>
      <c r="N17" s="148">
        <v>4</v>
      </c>
      <c r="O17" s="148">
        <v>0</v>
      </c>
      <c r="P17" s="148">
        <v>0</v>
      </c>
      <c r="Q17" s="148">
        <v>7</v>
      </c>
      <c r="R17" s="148">
        <v>18</v>
      </c>
      <c r="S17" s="148">
        <f>SUM(C17:R17)</f>
        <v>384</v>
      </c>
      <c r="T17" s="4"/>
    </row>
    <row r="18" spans="1:20" s="4" customFormat="1" ht="15" customHeight="1">
      <c r="A18" s="4"/>
      <c r="B18" s="4"/>
      <c r="C18" s="4"/>
      <c r="D18" s="4"/>
      <c r="E18" s="4"/>
      <c r="F18" s="4"/>
      <c r="G18" s="4"/>
      <c r="H18" s="4"/>
      <c r="I18" s="4"/>
      <c r="J18" s="4"/>
      <c r="K18" s="4"/>
      <c r="L18" s="4"/>
      <c r="M18" s="4"/>
      <c r="N18" s="4"/>
      <c r="O18" s="4"/>
      <c r="P18" s="4"/>
      <c r="Q18" s="4"/>
      <c r="R18" s="4"/>
      <c r="S18" s="4"/>
      <c r="T18" s="4"/>
    </row>
    <row r="19" spans="1:20" s="4" customFormat="1" ht="15" customHeight="1">
      <c r="A19" s="4"/>
      <c r="B19" s="4" t="s">
        <v>299</v>
      </c>
      <c r="C19" s="4"/>
      <c r="D19" s="4"/>
      <c r="E19" s="4"/>
      <c r="F19" s="4"/>
      <c r="G19" s="4"/>
      <c r="H19" s="4"/>
      <c r="I19" s="4"/>
      <c r="J19" s="4"/>
      <c r="K19" s="4"/>
      <c r="L19" s="4"/>
      <c r="M19" s="4"/>
      <c r="N19" s="4"/>
      <c r="O19" s="4"/>
      <c r="P19" s="4"/>
      <c r="Q19" s="4"/>
      <c r="R19" s="4"/>
      <c r="S19" s="4"/>
      <c r="T19" s="4"/>
    </row>
    <row r="20" spans="1:20" s="4" customFormat="1" ht="15" customHeight="1">
      <c r="A20" s="4"/>
      <c r="B20" s="4"/>
      <c r="C20" s="4"/>
      <c r="D20" s="4"/>
      <c r="E20" s="4"/>
      <c r="F20" s="4"/>
      <c r="G20" s="4"/>
      <c r="H20" s="4"/>
      <c r="I20" s="4"/>
      <c r="J20" s="4"/>
      <c r="K20" s="4"/>
      <c r="L20" s="4"/>
      <c r="M20" s="4"/>
      <c r="N20" s="4"/>
      <c r="O20" s="4"/>
      <c r="P20" s="4"/>
      <c r="Q20" s="4"/>
      <c r="R20" s="4"/>
      <c r="S20" s="4"/>
      <c r="T20" s="4"/>
    </row>
    <row r="21" spans="1:20" s="4" customFormat="1" ht="15" customHeight="1">
      <c r="A21" s="4"/>
      <c r="B21" s="4"/>
      <c r="C21" s="4"/>
      <c r="D21" s="4"/>
      <c r="E21" s="4"/>
      <c r="F21" s="4"/>
      <c r="G21" s="4"/>
      <c r="H21" s="4"/>
      <c r="I21" s="4"/>
      <c r="J21" s="4"/>
      <c r="K21" s="4"/>
      <c r="L21" s="4"/>
      <c r="M21" s="4"/>
      <c r="N21" s="4"/>
      <c r="O21" s="4"/>
      <c r="P21" s="4"/>
      <c r="Q21" s="4"/>
      <c r="R21" s="4"/>
      <c r="S21" s="4"/>
      <c r="T21" s="4"/>
    </row>
    <row r="22" spans="1:20" s="4" customFormat="1" ht="15" customHeight="1">
      <c r="A22" s="4"/>
      <c r="B22" s="4"/>
      <c r="C22" s="45"/>
      <c r="D22" s="45"/>
      <c r="E22" s="45"/>
      <c r="F22" s="45"/>
      <c r="G22" s="45"/>
      <c r="H22" s="45"/>
      <c r="I22" s="45"/>
      <c r="J22" s="45"/>
      <c r="K22" s="45"/>
      <c r="L22" s="45"/>
      <c r="M22" s="45"/>
      <c r="N22" s="45"/>
      <c r="O22" s="45"/>
      <c r="P22" s="45"/>
      <c r="Q22" s="45"/>
      <c r="R22" s="45"/>
      <c r="S22" s="45"/>
      <c r="T22" s="45"/>
    </row>
    <row r="23" spans="1:20" s="4" customFormat="1" ht="15" customHeight="1">
      <c r="A23" s="4"/>
      <c r="B23" s="4"/>
      <c r="C23" s="45"/>
      <c r="D23" s="45"/>
      <c r="E23" s="45"/>
      <c r="F23" s="45"/>
      <c r="G23" s="45"/>
      <c r="H23" s="45"/>
      <c r="I23" s="45"/>
      <c r="J23" s="45"/>
      <c r="K23" s="45"/>
      <c r="L23" s="45"/>
      <c r="M23" s="45"/>
      <c r="N23" s="45"/>
      <c r="O23" s="45"/>
      <c r="P23" s="45"/>
      <c r="Q23" s="45"/>
      <c r="R23" s="45"/>
      <c r="S23" s="45"/>
      <c r="T23" s="45"/>
    </row>
    <row r="24" spans="1:20" s="22" customFormat="1" ht="15" customHeight="1">
      <c r="C24" s="45"/>
      <c r="D24" s="45"/>
      <c r="E24" s="45"/>
      <c r="F24" s="45"/>
      <c r="G24" s="45"/>
      <c r="H24" s="45"/>
      <c r="I24" s="45"/>
      <c r="J24" s="45"/>
      <c r="K24" s="45"/>
      <c r="L24" s="45"/>
      <c r="M24" s="45"/>
      <c r="N24" s="45"/>
      <c r="O24" s="45"/>
      <c r="P24" s="45"/>
      <c r="Q24" s="45"/>
      <c r="R24" s="45"/>
      <c r="S24" s="45"/>
      <c r="T24" s="45"/>
    </row>
    <row r="25" spans="1:20" ht="15" customHeight="1">
      <c r="A25" s="45"/>
      <c r="B25" s="45"/>
      <c r="C25" s="45"/>
      <c r="D25" s="45"/>
      <c r="E25" s="45"/>
      <c r="F25" s="45"/>
      <c r="G25" s="45"/>
      <c r="H25" s="45"/>
      <c r="I25" s="45"/>
      <c r="J25" s="45"/>
      <c r="K25" s="45"/>
      <c r="L25" s="45"/>
      <c r="M25" s="45"/>
      <c r="N25" s="45"/>
      <c r="O25" s="45"/>
      <c r="P25" s="45"/>
      <c r="Q25" s="45"/>
      <c r="R25" s="45"/>
      <c r="S25" s="45"/>
    </row>
    <row r="26" spans="1:20" ht="15" customHeight="1">
      <c r="A26" s="22"/>
    </row>
  </sheetData>
  <customSheetViews>
    <customSheetView guid="{A5EB8AB4-CC80-C84C-8B39-14C6B33257B7}" view="pageBreakPreview" topLeftCell="A2">
      <selection activeCell="Q15" sqref="Q15"/>
      <pageMargins left="0.74803149606299213" right="0.74803149606299213" top="0.98425196850393704" bottom="0.98425196850393704" header="0.51181102362204722" footer="0.51181102362204722"/>
      <pageSetup paperSize="9" scale="81" orientation="landscape" horizontalDpi="300" verticalDpi="300" r:id="rId1"/>
      <headerFooter alignWithMargins="0"/>
    </customSheetView>
    <customSheetView guid="{E537E2BF-54E7-AF4D-9A48-B68363196703}" view="pageBreakPreview" topLeftCell="A2">
      <selection activeCell="Q15" sqref="Q15"/>
      <pageMargins left="0.74803149606299213" right="0.74803149606299213" top="0.98425196850393704" bottom="0.98425196850393704" header="0.51181102362204722" footer="0.51181102362204722"/>
      <pageSetup paperSize="9" scale="81" orientation="landscape" horizontalDpi="300" verticalDpi="300" r:id="rId2"/>
      <headerFooter alignWithMargins="0"/>
    </customSheetView>
    <customSheetView guid="{5176ADCB-C40E-8740-8D62-B82BE93AE2C6}" view="pageBreakPreview" topLeftCell="A2">
      <selection activeCell="Q15" sqref="Q15"/>
      <pageMargins left="0.74803149606299213" right="0.74803149606299213" top="0.98425196850393704" bottom="0.98425196850393704" header="0.51181102362204722" footer="0.51181102362204722"/>
      <pageSetup paperSize="9" scale="81" orientation="landscape" horizontalDpi="300" verticalDpi="300" r:id="rId3"/>
      <headerFooter alignWithMargins="0"/>
    </customSheetView>
    <customSheetView guid="{A158B920-AC25-424B-9959-14AC4A1CF9B5}" view="pageBreakPreview" topLeftCell="F2">
      <selection activeCell="M14" sqref="M14"/>
      <pageMargins left="0.74803149606299213" right="0.74803149606299213" top="0.98425196850393704" bottom="0.98425196850393704" header="0.51181102362204722" footer="0.51181102362204722"/>
      <pageSetup paperSize="9" scale="81" orientation="landscape" horizontalDpi="300" verticalDpi="300" r:id="rId4"/>
      <headerFooter alignWithMargins="0"/>
    </customSheetView>
    <customSheetView guid="{4BE84941-5C45-A84E-88CE-6305226712FF}" view="pageBreakPreview" topLeftCell="F2">
      <selection activeCell="M14" sqref="M14"/>
      <pageMargins left="0.74803149606299213" right="0.74803149606299213" top="0.98425196850393704" bottom="0.98425196850393704" header="0.51181102362204722" footer="0.51181102362204722"/>
      <pageSetup paperSize="9" scale="81" orientation="landscape" horizontalDpi="300" verticalDpi="300" r:id="rId5"/>
      <headerFooter alignWithMargins="0"/>
    </customSheetView>
    <customSheetView guid="{4996860D-290A-3A41-87F4-08FFB3697A1E}" showPageBreaks="1" view="pageBreakPreview" topLeftCell="F2">
      <selection activeCell="M14" sqref="M14"/>
      <pageMargins left="0.74803149606299213" right="0.74803149606299213" top="0.98425196850393704" bottom="0.98425196850393704" header="0.51181102362204722" footer="0.51181102362204722"/>
      <pageSetup paperSize="9" scale="81" orientation="landscape" horizontalDpi="300" verticalDpi="300" r:id="rId6"/>
      <headerFooter alignWithMargins="0"/>
    </customSheetView>
    <customSheetView guid="{195A10FC-8BA6-8348-BB06-0EE2D4EBE68F}" view="pageBreakPreview" topLeftCell="F2">
      <selection activeCell="M14" sqref="M14"/>
      <pageMargins left="0.74803149606299213" right="0.74803149606299213" top="0.98425196850393704" bottom="0.98425196850393704" header="0.51181102362204722" footer="0.51181102362204722"/>
      <pageSetup paperSize="9" scale="81" orientation="landscape" horizontalDpi="300" verticalDpi="300" r:id="rId7"/>
      <headerFooter alignWithMargins="0"/>
    </customSheetView>
    <customSheetView guid="{33BBD285-785B-C24D-B50A-4C98AC895287}" showPageBreaks="1" view="pageBreakPreview" topLeftCell="F2">
      <selection activeCell="M14" sqref="M14"/>
      <pageMargins left="0.74803149606299213" right="0.74803149606299213" top="0.98425196850393704" bottom="0.98425196850393704" header="0.51181102362204722" footer="0.51181102362204722"/>
      <pageSetup paperSize="9" scale="81" orientation="landscape" horizontalDpi="300" verticalDpi="300" r:id="rId8"/>
      <headerFooter alignWithMargins="0"/>
    </customSheetView>
    <customSheetView guid="{692EB781-55BD-954F-BFCF-8FB37DE8AEFA}" view="pageBreakPreview" topLeftCell="A16">
      <selection activeCell="Q15" sqref="Q15"/>
      <pageMargins left="0.74803149606299213" right="0.74803149606299213" top="0.98425196850393704" bottom="0.98425196850393704" header="0.51181102362204722" footer="0.51181102362204722"/>
      <pageSetup paperSize="9" scale="81" orientation="landscape" horizontalDpi="300" verticalDpi="300" r:id="rId9"/>
      <headerFooter alignWithMargins="0"/>
    </customSheetView>
    <customSheetView guid="{B757FC03-6083-3442-BB1D-780F7D0FC782}" view="pageBreakPreview" topLeftCell="A16">
      <selection activeCell="Q15" sqref="Q15"/>
      <pageMargins left="0.74803149606299213" right="0.74803149606299213" top="0.98425196850393704" bottom="0.98425196850393704" header="0.51181102362204722" footer="0.51181102362204722"/>
      <pageSetup paperSize="9" scale="81" orientation="landscape" horizontalDpi="300" verticalDpi="300" r:id="rId10"/>
      <headerFooter alignWithMargins="0"/>
    </customSheetView>
    <customSheetView guid="{FE2DFBF2-B424-5B4D-9BA1-C706581D34E7}" view="pageBreakPreview" topLeftCell="F2">
      <selection activeCell="M14" sqref="M14"/>
      <pageMargins left="0.74803149606299213" right="0.74803149606299213" top="0.98425196850393704" bottom="0.98425196850393704" header="0.51181102362204722" footer="0.51181102362204722"/>
      <pageSetup paperSize="9" scale="81" orientation="landscape" horizontalDpi="300" verticalDpi="300" r:id="rId11"/>
      <headerFooter alignWithMargins="0"/>
    </customSheetView>
    <customSheetView guid="{B13CC535-C729-354C-9E06-85A6743B2336}" view="pageBreakPreview" topLeftCell="F2">
      <selection activeCell="M14" sqref="M14"/>
      <pageMargins left="0.74803149606299213" right="0.74803149606299213" top="0.98425196850393704" bottom="0.98425196850393704" header="0.51181102362204722" footer="0.51181102362204722"/>
      <pageSetup paperSize="9" scale="81" orientation="landscape" horizontalDpi="300" verticalDpi="300" r:id="rId12"/>
      <headerFooter alignWithMargins="0"/>
    </customSheetView>
    <customSheetView guid="{CABF87AC-595D-E643-8BF0-9EB9AA0D768A}" showPageBreaks="1" view="pageBreakPreview" topLeftCell="A2">
      <selection activeCell="Q15" sqref="Q15"/>
      <pageMargins left="0.74803149606299213" right="0.74803149606299213" top="0.98425196850393704" bottom="0.98425196850393704" header="0.51181102362204722" footer="0.51181102362204722"/>
      <pageSetup paperSize="9" scale="81" orientation="landscape" horizontalDpi="300" verticalDpi="300" r:id="rId13"/>
      <headerFooter alignWithMargins="0"/>
    </customSheetView>
    <customSheetView guid="{243EC010-C615-5A40-A970-628BEF2BE6DA}" view="pageBreakPreview" topLeftCell="A4">
      <selection activeCell="P17" sqref="P17"/>
      <pageMargins left="0.74803149606299213" right="0.74803149606299213" top="0.98425196850393704" bottom="0.98425196850393704" header="0.51181102362204722" footer="0.51181102362204722"/>
      <pageSetup paperSize="9" scale="81" orientation="landscape" horizontalDpi="300" verticalDpi="300" r:id="rId14"/>
      <headerFooter alignWithMargins="0"/>
    </customSheetView>
    <customSheetView guid="{CAB07F43-7E89-7745-9891-2E17B06210E6}" view="pageBreakPreview" topLeftCell="A4">
      <selection activeCell="P17" sqref="P17"/>
      <pageMargins left="0.74803149606299213" right="0.74803149606299213" top="0.98425196850393704" bottom="0.98425196850393704" header="0.51181102362204722" footer="0.51181102362204722"/>
      <pageSetup paperSize="9" scale="81" orientation="landscape" horizontalDpi="300" verticalDpi="300" r:id="rId15"/>
      <headerFooter alignWithMargins="0"/>
    </customSheetView>
    <customSheetView guid="{97B3E7CA-F0B3-3143-B2E4-7F6A2ED5C48C}" view="pageBreakPreview" topLeftCell="A4">
      <selection activeCell="P17" sqref="P17"/>
      <pageMargins left="0.74803149606299213" right="0.74803149606299213" top="0.98425196850393704" bottom="0.98425196850393704" header="0.51181102362204722" footer="0.51181102362204722"/>
      <pageSetup paperSize="9" scale="81" orientation="landscape" horizontalDpi="300" verticalDpi="300" r:id="rId16"/>
      <headerFooter alignWithMargins="0"/>
    </customSheetView>
    <customSheetView guid="{DE9E460F-C89E-5645-AA7E-CE9C4C2CFC12}" showPageBreaks="1" view="pageBreakPreview" topLeftCell="A2">
      <selection activeCell="Q15" sqref="Q15"/>
      <pageMargins left="0.74803149606299213" right="0.74803149606299213" top="0.98425196850393704" bottom="0.98425196850393704" header="0.51181102362204722" footer="0.51181102362204722"/>
      <pageSetup paperSize="9" scale="81" orientation="landscape" horizontalDpi="300" verticalDpi="300" r:id="rId17"/>
      <headerFooter alignWithMargins="0"/>
    </customSheetView>
    <customSheetView guid="{C77EF332-7D80-1044-85D5-819F18ECD7B4}" view="pageBreakPreview" topLeftCell="A2">
      <selection activeCell="Q15" sqref="Q15"/>
      <pageMargins left="0.74803149606299213" right="0.74803149606299213" top="0.98425196850393704" bottom="0.98425196850393704" header="0.51181102362204722" footer="0.51181102362204722"/>
      <pageSetup paperSize="9" scale="81" orientation="landscape" horizontalDpi="300" verticalDpi="300" r:id="rId18"/>
      <headerFooter alignWithMargins="0"/>
    </customSheetView>
    <customSheetView guid="{6CECD241-1D6C-7646-92A8-757A358CF712}" showPageBreaks="1" view="pageBreakPreview" topLeftCell="A2">
      <selection activeCell="Q15" sqref="Q15"/>
      <pageMargins left="0.74803149606299213" right="0.74803149606299213" top="0.98425196850393704" bottom="0.98425196850393704" header="0.51181102362204722" footer="0.51181102362204722"/>
      <pageSetup paperSize="9" scale="81" orientation="landscape" horizontalDpi="300" verticalDpi="300" r:id="rId19"/>
      <headerFooter alignWithMargins="0"/>
    </customSheetView>
    <customSheetView guid="{2F70F053-3AC9-1B4A-91C9-6FBA078D9D33}" view="pageBreakPreview" topLeftCell="A2">
      <selection activeCell="Q15" sqref="Q15"/>
      <pageMargins left="0.74803149606299213" right="0.74803149606299213" top="0.98425196850393704" bottom="0.98425196850393704" header="0.51181102362204722" footer="0.51181102362204722"/>
      <pageSetup paperSize="9" scale="81" orientation="landscape" horizontalDpi="300" verticalDpi="300" r:id="rId20"/>
      <headerFooter alignWithMargins="0"/>
    </customSheetView>
    <customSheetView guid="{C4ABE724-0C48-564B-B46B-A8D4415A7CA3}" showPageBreaks="1" view="pageBreakPreview" topLeftCell="A16">
      <selection activeCell="Q15" sqref="Q15"/>
      <pageMargins left="0.74803149606299213" right="0.74803149606299213" top="0.98425196850393704" bottom="0.98425196850393704" header="0.51181102362204722" footer="0.51181102362204722"/>
      <pageSetup paperSize="9" scale="81" orientation="landscape" horizontalDpi="300" verticalDpi="300" r:id="rId21"/>
      <headerFooter alignWithMargins="0"/>
    </customSheetView>
    <customSheetView guid="{921C762F-6DA3-EC47-BFAE-A316B3663034}" view="pageBreakPreview" topLeftCell="A16">
      <selection activeCell="Q15" sqref="Q15"/>
      <pageMargins left="0.74803149606299213" right="0.74803149606299213" top="0.98425196850393704" bottom="0.98425196850393704" header="0.51181102362204722" footer="0.51181102362204722"/>
      <pageSetup paperSize="9" scale="81" orientation="landscape" horizontalDpi="300" verticalDpi="300" r:id="rId22"/>
      <headerFooter alignWithMargins="0"/>
    </customSheetView>
    <customSheetView guid="{13BDB573-1580-9347-9292-9BDFB1BEC180}" showPageBreaks="1" view="pageBreakPreview" topLeftCell="A2">
      <selection activeCell="Q15" sqref="Q15"/>
      <pageMargins left="0.74803149606299213" right="0.74803149606299213" top="0.98425196850393704" bottom="0.98425196850393704" header="0.51181102362204722" footer="0.51181102362204722"/>
      <pageSetup paperSize="9" scale="81" orientation="landscape" horizontalDpi="300" verticalDpi="300" r:id="rId23"/>
      <headerFooter alignWithMargins="0"/>
    </customSheetView>
    <customSheetView guid="{9D5A8730-9745-6543-AF40-A975993FFB3C}" showPageBreaks="1" view="pageBreakPreview" topLeftCell="A9">
      <selection activeCell="L28" sqref="L28"/>
      <pageMargins left="0.74803149606299213" right="0.74803149606299213" top="0.98425196850393704" bottom="0.98425196850393704" header="0.51181102362204722" footer="0.51181102362204722"/>
      <pageSetup paperSize="9" scale="81" orientation="landscape" horizontalDpi="300" verticalDpi="300" r:id="rId24"/>
      <headerFooter alignWithMargins="0"/>
    </customSheetView>
    <customSheetView guid="{09F96152-7CAD-C243-A97A-98F3B0FC4A33}" view="pageBreakPreview" topLeftCell="A6">
      <selection activeCell="B18" sqref="B18"/>
      <pageMargins left="0.74803149606299213" right="0.74803149606299213" top="0.98425196850393704" bottom="0.98425196850393704" header="0.51181102362204722" footer="0.51181102362204722"/>
      <pageSetup paperSize="9" scale="81" orientation="landscape" horizontalDpi="300" verticalDpi="300" r:id="rId25"/>
      <headerFooter alignWithMargins="0"/>
    </customSheetView>
    <customSheetView guid="{096AC98C-6736-1040-B9D6-CB39671AF91F}" view="pageBreakPreview" topLeftCell="A6">
      <selection activeCell="B18" sqref="B18"/>
      <pageMargins left="0.74803149606299213" right="0.74803149606299213" top="0.98425196850393704" bottom="0.98425196850393704" header="0.51181102362204722" footer="0.51181102362204722"/>
      <pageSetup paperSize="9" scale="81" orientation="landscape" horizontalDpi="300" verticalDpi="300" r:id="rId26"/>
      <headerFooter alignWithMargins="0"/>
    </customSheetView>
    <customSheetView guid="{D0407C2C-ED8D-724D-8034-98AE8F8B3295}" view="pageBreakPreview" topLeftCell="A6">
      <selection activeCell="B18" sqref="B18"/>
      <pageMargins left="0.74803149606299213" right="0.74803149606299213" top="0.98425196850393704" bottom="0.98425196850393704" header="0.51181102362204722" footer="0.51181102362204722"/>
      <pageSetup paperSize="9" scale="81" orientation="landscape" horizontalDpi="300" verticalDpi="300" r:id="rId27"/>
      <headerFooter alignWithMargins="0"/>
    </customSheetView>
    <customSheetView guid="{E17413F9-D262-044C-8BA4-F44960AB96D1}" view="pageBreakPreview" topLeftCell="A6">
      <selection activeCell="B18" sqref="B18"/>
      <pageMargins left="0.74803149606299213" right="0.74803149606299213" top="0.98425196850393704" bottom="0.98425196850393704" header="0.51181102362204722" footer="0.51181102362204722"/>
      <pageSetup paperSize="9" scale="81" orientation="landscape" horizontalDpi="300" verticalDpi="300" r:id="rId28"/>
      <headerFooter alignWithMargins="0"/>
    </customSheetView>
    <customSheetView guid="{EDE1CF83-3546-8346-99C8-7E8DEBB3247D}" view="pageBreakPreview" topLeftCell="A6">
      <selection activeCell="B18" sqref="B18"/>
      <pageMargins left="0.74803149606299213" right="0.74803149606299213" top="0.98425196850393704" bottom="0.98425196850393704" header="0.51181102362204722" footer="0.51181102362204722"/>
      <pageSetup paperSize="9" scale="81" orientation="landscape" horizontalDpi="300" verticalDpi="300" r:id="rId29"/>
      <headerFooter alignWithMargins="0"/>
    </customSheetView>
    <customSheetView guid="{2D1C0343-8602-B54F-A57E-F5A867ED58F2}" view="pageBreakPreview" topLeftCell="A6">
      <selection activeCell="B18" sqref="B18"/>
      <pageMargins left="0.74803149606299213" right="0.74803149606299213" top="0.98425196850393704" bottom="0.98425196850393704" header="0.51181102362204722" footer="0.51181102362204722"/>
      <pageSetup paperSize="9" scale="81" orientation="landscape" horizontalDpi="300" verticalDpi="300" r:id="rId30"/>
      <headerFooter alignWithMargins="0"/>
    </customSheetView>
    <customSheetView guid="{938FE337-1D9D-3F4A-804B-BDD95C828A75}" view="pageBreakPreview" topLeftCell="A6">
      <selection activeCell="B18" sqref="B18"/>
      <pageMargins left="0.74803149606299213" right="0.74803149606299213" top="0.98425196850393704" bottom="0.98425196850393704" header="0.51181102362204722" footer="0.51181102362204722"/>
      <pageSetup paperSize="9" scale="81" orientation="landscape" horizontalDpi="300" verticalDpi="300" r:id="rId31"/>
      <headerFooter alignWithMargins="0"/>
    </customSheetView>
    <customSheetView guid="{95DD38D3-5F4A-574D-B2AE-3A0C3CFA9103}" view="pageBreakPreview" topLeftCell="A6">
      <selection activeCell="B18" sqref="B18"/>
      <pageMargins left="0.74803149606299213" right="0.74803149606299213" top="0.98425196850393704" bottom="0.98425196850393704" header="0.51181102362204722" footer="0.51181102362204722"/>
      <pageSetup paperSize="9" scale="81" orientation="landscape" horizontalDpi="300" verticalDpi="300" r:id="rId32"/>
      <headerFooter alignWithMargins="0"/>
    </customSheetView>
    <customSheetView guid="{12498608-D96F-BA43-B910-A260490D91ED}" view="pageBreakPreview">
      <selection activeCell="B2" sqref="B2"/>
      <pageMargins left="0.74803149606299213" right="0.74803149606299213" top="0.98425196850393704" bottom="0.98425196850393704" header="0.51181102362204722" footer="0.51181102362204722"/>
      <pageSetup paperSize="9" scale="81" orientation="landscape" horizontalDpi="300" verticalDpi="300" r:id="rId33"/>
      <headerFooter alignWithMargins="0"/>
    </customSheetView>
    <customSheetView guid="{288221DA-E461-3640-BCB6-AA8217898395}" view="pageBreakPreview">
      <selection activeCell="B2" sqref="B2"/>
      <pageMargins left="0.74803149606299213" right="0.74803149606299213" top="0.98425196850393704" bottom="0.98425196850393704" header="0.51181102362204722" footer="0.51181102362204722"/>
      <pageSetup paperSize="9" scale="81" orientation="landscape" horizontalDpi="300" verticalDpi="300" r:id="rId34"/>
      <headerFooter alignWithMargins="0"/>
    </customSheetView>
    <customSheetView guid="{D1685ABB-718A-CF4F-A312-08E85A5F4269}" view="pageBreakPreview">
      <selection activeCell="B2" sqref="B2"/>
      <pageMargins left="0.74803149606299213" right="0.74803149606299213" top="0.98425196850393704" bottom="0.98425196850393704" header="0.51181102362204722" footer="0.51181102362204722"/>
      <pageSetup paperSize="9" scale="81" orientation="landscape" horizontalDpi="300" verticalDpi="300" r:id="rId35"/>
      <headerFooter alignWithMargins="0"/>
    </customSheetView>
    <customSheetView guid="{257021EA-B7EA-3A40-A822-8BB94734030F}" view="pageBreakPreview" topLeftCell="A7">
      <selection activeCell="B2" sqref="B2"/>
      <pageMargins left="0.74803149606299213" right="0.74803149606299213" top="0.98425196850393704" bottom="0.98425196850393704" header="0.51181102362204722" footer="0.51181102362204722"/>
      <pageSetup paperSize="9" scale="81" orientation="landscape" horizontalDpi="300" verticalDpi="300" r:id="rId36"/>
      <headerFooter alignWithMargins="0"/>
    </customSheetView>
    <customSheetView guid="{F37DCB76-F5F4-0E4C-A170-F0CC306C23B7}" view="pageBreakPreview" topLeftCell="A7">
      <selection activeCell="B2" sqref="B2"/>
      <pageMargins left="0.74803149606299213" right="0.74803149606299213" top="0.98425196850393704" bottom="0.98425196850393704" header="0.51181102362204722" footer="0.51181102362204722"/>
      <pageSetup paperSize="9" scale="81" orientation="landscape" horizontalDpi="300" verticalDpi="300" r:id="rId37"/>
      <headerFooter alignWithMargins="0"/>
    </customSheetView>
    <customSheetView guid="{FE39DD97-388C-6C4F-B164-A0DF07EE2E06}" view="pageBreakPreview" topLeftCell="A7">
      <selection activeCell="B2" sqref="B2"/>
      <pageMargins left="0.74803149606299213" right="0.74803149606299213" top="0.98425196850393704" bottom="0.98425196850393704" header="0.51181102362204722" footer="0.51181102362204722"/>
      <pageSetup paperSize="9" scale="81" orientation="landscape" horizontalDpi="300" verticalDpi="300" r:id="rId38"/>
      <headerFooter alignWithMargins="0"/>
    </customSheetView>
    <customSheetView guid="{81A4239D-FC03-824F-9FC1-1718C6BC9AEE}" view="pageBreakPreview" topLeftCell="A7">
      <selection activeCell="B2" sqref="B2"/>
      <pageMargins left="0.74803149606299213" right="0.74803149606299213" top="0.98425196850393704" bottom="0.98425196850393704" header="0.51181102362204722" footer="0.51181102362204722"/>
      <pageSetup paperSize="9" scale="81" orientation="landscape" horizontalDpi="300" verticalDpi="300" r:id="rId39"/>
      <headerFooter alignWithMargins="0"/>
    </customSheetView>
  </customSheetViews>
  <mergeCells count="8">
    <mergeCell ref="C4:D4"/>
    <mergeCell ref="F4:K4"/>
    <mergeCell ref="L4:M4"/>
    <mergeCell ref="N4:Q4"/>
    <mergeCell ref="B4:B5"/>
    <mergeCell ref="E4:E5"/>
    <mergeCell ref="R4:R5"/>
    <mergeCell ref="S4:S5"/>
  </mergeCells>
  <phoneticPr fontId="29"/>
  <pageMargins left="0.74803149606299213" right="0.74803149606299213" top="0.98425196850393704" bottom="0.98425196850393704" header="0.51181102362204722" footer="0.51181102362204722"/>
  <pageSetup paperSize="9" scale="81" fitToWidth="1" fitToHeight="1" orientation="landscape" usePrinterDefaults="1" horizontalDpi="300" verticalDpi="300" r:id="rId40"/>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sheetPr>
    <pageSetUpPr fitToPage="1"/>
  </sheetPr>
  <dimension ref="A1:I22"/>
  <sheetViews>
    <sheetView view="pageBreakPreview" topLeftCell="A7" zoomScaleSheetLayoutView="100" workbookViewId="0">
      <selection activeCell="I8" sqref="I8"/>
    </sheetView>
  </sheetViews>
  <sheetFormatPr defaultRowHeight="13.2"/>
  <cols>
    <col min="1" max="1" width="3.375" style="138" customWidth="1"/>
    <col min="2" max="2" width="14.625" style="138" customWidth="1"/>
    <col min="3" max="3" width="15.625" style="138" customWidth="1"/>
    <col min="4" max="7" width="9.625" style="138" customWidth="1"/>
    <col min="8" max="8" width="10.625" style="138" customWidth="1"/>
    <col min="9" max="256" width="9" style="138" customWidth="1"/>
    <col min="257" max="257" width="3.375" style="138" customWidth="1"/>
    <col min="258" max="258" width="12.625" style="138" customWidth="1"/>
    <col min="259" max="262" width="9.625" style="138" customWidth="1"/>
    <col min="263" max="263" width="15.75" style="138" customWidth="1"/>
    <col min="264" max="264" width="10.625" style="138" customWidth="1"/>
    <col min="265" max="512" width="9" style="138" customWidth="1"/>
    <col min="513" max="513" width="3.375" style="138" customWidth="1"/>
    <col min="514" max="514" width="12.625" style="138" customWidth="1"/>
    <col min="515" max="518" width="9.625" style="138" customWidth="1"/>
    <col min="519" max="519" width="15.75" style="138" customWidth="1"/>
    <col min="520" max="520" width="10.625" style="138" customWidth="1"/>
    <col min="521" max="768" width="9" style="138" customWidth="1"/>
    <col min="769" max="769" width="3.375" style="138" customWidth="1"/>
    <col min="770" max="770" width="12.625" style="138" customWidth="1"/>
    <col min="771" max="774" width="9.625" style="138" customWidth="1"/>
    <col min="775" max="775" width="15.75" style="138" customWidth="1"/>
    <col min="776" max="776" width="10.625" style="138" customWidth="1"/>
    <col min="777" max="1024" width="9" style="138" customWidth="1"/>
    <col min="1025" max="1025" width="3.375" style="138" customWidth="1"/>
    <col min="1026" max="1026" width="12.625" style="138" customWidth="1"/>
    <col min="1027" max="1030" width="9.625" style="138" customWidth="1"/>
    <col min="1031" max="1031" width="15.75" style="138" customWidth="1"/>
    <col min="1032" max="1032" width="10.625" style="138" customWidth="1"/>
    <col min="1033" max="1280" width="9" style="138" customWidth="1"/>
    <col min="1281" max="1281" width="3.375" style="138" customWidth="1"/>
    <col min="1282" max="1282" width="12.625" style="138" customWidth="1"/>
    <col min="1283" max="1286" width="9.625" style="138" customWidth="1"/>
    <col min="1287" max="1287" width="15.75" style="138" customWidth="1"/>
    <col min="1288" max="1288" width="10.625" style="138" customWidth="1"/>
    <col min="1289" max="1536" width="9" style="138" customWidth="1"/>
    <col min="1537" max="1537" width="3.375" style="138" customWidth="1"/>
    <col min="1538" max="1538" width="12.625" style="138" customWidth="1"/>
    <col min="1539" max="1542" width="9.625" style="138" customWidth="1"/>
    <col min="1543" max="1543" width="15.75" style="138" customWidth="1"/>
    <col min="1544" max="1544" width="10.625" style="138" customWidth="1"/>
    <col min="1545" max="1792" width="9" style="138" customWidth="1"/>
    <col min="1793" max="1793" width="3.375" style="138" customWidth="1"/>
    <col min="1794" max="1794" width="12.625" style="138" customWidth="1"/>
    <col min="1795" max="1798" width="9.625" style="138" customWidth="1"/>
    <col min="1799" max="1799" width="15.75" style="138" customWidth="1"/>
    <col min="1800" max="1800" width="10.625" style="138" customWidth="1"/>
    <col min="1801" max="2048" width="9" style="138" customWidth="1"/>
    <col min="2049" max="2049" width="3.375" style="138" customWidth="1"/>
    <col min="2050" max="2050" width="12.625" style="138" customWidth="1"/>
    <col min="2051" max="2054" width="9.625" style="138" customWidth="1"/>
    <col min="2055" max="2055" width="15.75" style="138" customWidth="1"/>
    <col min="2056" max="2056" width="10.625" style="138" customWidth="1"/>
    <col min="2057" max="2304" width="9" style="138" customWidth="1"/>
    <col min="2305" max="2305" width="3.375" style="138" customWidth="1"/>
    <col min="2306" max="2306" width="12.625" style="138" customWidth="1"/>
    <col min="2307" max="2310" width="9.625" style="138" customWidth="1"/>
    <col min="2311" max="2311" width="15.75" style="138" customWidth="1"/>
    <col min="2312" max="2312" width="10.625" style="138" customWidth="1"/>
    <col min="2313" max="2560" width="9" style="138" customWidth="1"/>
    <col min="2561" max="2561" width="3.375" style="138" customWidth="1"/>
    <col min="2562" max="2562" width="12.625" style="138" customWidth="1"/>
    <col min="2563" max="2566" width="9.625" style="138" customWidth="1"/>
    <col min="2567" max="2567" width="15.75" style="138" customWidth="1"/>
    <col min="2568" max="2568" width="10.625" style="138" customWidth="1"/>
    <col min="2569" max="2816" width="9" style="138" customWidth="1"/>
    <col min="2817" max="2817" width="3.375" style="138" customWidth="1"/>
    <col min="2818" max="2818" width="12.625" style="138" customWidth="1"/>
    <col min="2819" max="2822" width="9.625" style="138" customWidth="1"/>
    <col min="2823" max="2823" width="15.75" style="138" customWidth="1"/>
    <col min="2824" max="2824" width="10.625" style="138" customWidth="1"/>
    <col min="2825" max="3072" width="9" style="138" customWidth="1"/>
    <col min="3073" max="3073" width="3.375" style="138" customWidth="1"/>
    <col min="3074" max="3074" width="12.625" style="138" customWidth="1"/>
    <col min="3075" max="3078" width="9.625" style="138" customWidth="1"/>
    <col min="3079" max="3079" width="15.75" style="138" customWidth="1"/>
    <col min="3080" max="3080" width="10.625" style="138" customWidth="1"/>
    <col min="3081" max="3328" width="9" style="138" customWidth="1"/>
    <col min="3329" max="3329" width="3.375" style="138" customWidth="1"/>
    <col min="3330" max="3330" width="12.625" style="138" customWidth="1"/>
    <col min="3331" max="3334" width="9.625" style="138" customWidth="1"/>
    <col min="3335" max="3335" width="15.75" style="138" customWidth="1"/>
    <col min="3336" max="3336" width="10.625" style="138" customWidth="1"/>
    <col min="3337" max="3584" width="9" style="138" customWidth="1"/>
    <col min="3585" max="3585" width="3.375" style="138" customWidth="1"/>
    <col min="3586" max="3586" width="12.625" style="138" customWidth="1"/>
    <col min="3587" max="3590" width="9.625" style="138" customWidth="1"/>
    <col min="3591" max="3591" width="15.75" style="138" customWidth="1"/>
    <col min="3592" max="3592" width="10.625" style="138" customWidth="1"/>
    <col min="3593" max="3840" width="9" style="138" customWidth="1"/>
    <col min="3841" max="3841" width="3.375" style="138" customWidth="1"/>
    <col min="3842" max="3842" width="12.625" style="138" customWidth="1"/>
    <col min="3843" max="3846" width="9.625" style="138" customWidth="1"/>
    <col min="3847" max="3847" width="15.75" style="138" customWidth="1"/>
    <col min="3848" max="3848" width="10.625" style="138" customWidth="1"/>
    <col min="3849" max="4096" width="9" style="138" customWidth="1"/>
    <col min="4097" max="4097" width="3.375" style="138" customWidth="1"/>
    <col min="4098" max="4098" width="12.625" style="138" customWidth="1"/>
    <col min="4099" max="4102" width="9.625" style="138" customWidth="1"/>
    <col min="4103" max="4103" width="15.75" style="138" customWidth="1"/>
    <col min="4104" max="4104" width="10.625" style="138" customWidth="1"/>
    <col min="4105" max="4352" width="9" style="138" customWidth="1"/>
    <col min="4353" max="4353" width="3.375" style="138" customWidth="1"/>
    <col min="4354" max="4354" width="12.625" style="138" customWidth="1"/>
    <col min="4355" max="4358" width="9.625" style="138" customWidth="1"/>
    <col min="4359" max="4359" width="15.75" style="138" customWidth="1"/>
    <col min="4360" max="4360" width="10.625" style="138" customWidth="1"/>
    <col min="4361" max="4608" width="9" style="138" customWidth="1"/>
    <col min="4609" max="4609" width="3.375" style="138" customWidth="1"/>
    <col min="4610" max="4610" width="12.625" style="138" customWidth="1"/>
    <col min="4611" max="4614" width="9.625" style="138" customWidth="1"/>
    <col min="4615" max="4615" width="15.75" style="138" customWidth="1"/>
    <col min="4616" max="4616" width="10.625" style="138" customWidth="1"/>
    <col min="4617" max="4864" width="9" style="138" customWidth="1"/>
    <col min="4865" max="4865" width="3.375" style="138" customWidth="1"/>
    <col min="4866" max="4866" width="12.625" style="138" customWidth="1"/>
    <col min="4867" max="4870" width="9.625" style="138" customWidth="1"/>
    <col min="4871" max="4871" width="15.75" style="138" customWidth="1"/>
    <col min="4872" max="4872" width="10.625" style="138" customWidth="1"/>
    <col min="4873" max="5120" width="9" style="138" customWidth="1"/>
    <col min="5121" max="5121" width="3.375" style="138" customWidth="1"/>
    <col min="5122" max="5122" width="12.625" style="138" customWidth="1"/>
    <col min="5123" max="5126" width="9.625" style="138" customWidth="1"/>
    <col min="5127" max="5127" width="15.75" style="138" customWidth="1"/>
    <col min="5128" max="5128" width="10.625" style="138" customWidth="1"/>
    <col min="5129" max="5376" width="9" style="138" customWidth="1"/>
    <col min="5377" max="5377" width="3.375" style="138" customWidth="1"/>
    <col min="5378" max="5378" width="12.625" style="138" customWidth="1"/>
    <col min="5379" max="5382" width="9.625" style="138" customWidth="1"/>
    <col min="5383" max="5383" width="15.75" style="138" customWidth="1"/>
    <col min="5384" max="5384" width="10.625" style="138" customWidth="1"/>
    <col min="5385" max="5632" width="9" style="138" customWidth="1"/>
    <col min="5633" max="5633" width="3.375" style="138" customWidth="1"/>
    <col min="5634" max="5634" width="12.625" style="138" customWidth="1"/>
    <col min="5635" max="5638" width="9.625" style="138" customWidth="1"/>
    <col min="5639" max="5639" width="15.75" style="138" customWidth="1"/>
    <col min="5640" max="5640" width="10.625" style="138" customWidth="1"/>
    <col min="5641" max="5888" width="9" style="138" customWidth="1"/>
    <col min="5889" max="5889" width="3.375" style="138" customWidth="1"/>
    <col min="5890" max="5890" width="12.625" style="138" customWidth="1"/>
    <col min="5891" max="5894" width="9.625" style="138" customWidth="1"/>
    <col min="5895" max="5895" width="15.75" style="138" customWidth="1"/>
    <col min="5896" max="5896" width="10.625" style="138" customWidth="1"/>
    <col min="5897" max="6144" width="9" style="138" customWidth="1"/>
    <col min="6145" max="6145" width="3.375" style="138" customWidth="1"/>
    <col min="6146" max="6146" width="12.625" style="138" customWidth="1"/>
    <col min="6147" max="6150" width="9.625" style="138" customWidth="1"/>
    <col min="6151" max="6151" width="15.75" style="138" customWidth="1"/>
    <col min="6152" max="6152" width="10.625" style="138" customWidth="1"/>
    <col min="6153" max="6400" width="9" style="138" customWidth="1"/>
    <col min="6401" max="6401" width="3.375" style="138" customWidth="1"/>
    <col min="6402" max="6402" width="12.625" style="138" customWidth="1"/>
    <col min="6403" max="6406" width="9.625" style="138" customWidth="1"/>
    <col min="6407" max="6407" width="15.75" style="138" customWidth="1"/>
    <col min="6408" max="6408" width="10.625" style="138" customWidth="1"/>
    <col min="6409" max="6656" width="9" style="138" customWidth="1"/>
    <col min="6657" max="6657" width="3.375" style="138" customWidth="1"/>
    <col min="6658" max="6658" width="12.625" style="138" customWidth="1"/>
    <col min="6659" max="6662" width="9.625" style="138" customWidth="1"/>
    <col min="6663" max="6663" width="15.75" style="138" customWidth="1"/>
    <col min="6664" max="6664" width="10.625" style="138" customWidth="1"/>
    <col min="6665" max="6912" width="9" style="138" customWidth="1"/>
    <col min="6913" max="6913" width="3.375" style="138" customWidth="1"/>
    <col min="6914" max="6914" width="12.625" style="138" customWidth="1"/>
    <col min="6915" max="6918" width="9.625" style="138" customWidth="1"/>
    <col min="6919" max="6919" width="15.75" style="138" customWidth="1"/>
    <col min="6920" max="6920" width="10.625" style="138" customWidth="1"/>
    <col min="6921" max="7168" width="9" style="138" customWidth="1"/>
    <col min="7169" max="7169" width="3.375" style="138" customWidth="1"/>
    <col min="7170" max="7170" width="12.625" style="138" customWidth="1"/>
    <col min="7171" max="7174" width="9.625" style="138" customWidth="1"/>
    <col min="7175" max="7175" width="15.75" style="138" customWidth="1"/>
    <col min="7176" max="7176" width="10.625" style="138" customWidth="1"/>
    <col min="7177" max="7424" width="9" style="138" customWidth="1"/>
    <col min="7425" max="7425" width="3.375" style="138" customWidth="1"/>
    <col min="7426" max="7426" width="12.625" style="138" customWidth="1"/>
    <col min="7427" max="7430" width="9.625" style="138" customWidth="1"/>
    <col min="7431" max="7431" width="15.75" style="138" customWidth="1"/>
    <col min="7432" max="7432" width="10.625" style="138" customWidth="1"/>
    <col min="7433" max="7680" width="9" style="138" customWidth="1"/>
    <col min="7681" max="7681" width="3.375" style="138" customWidth="1"/>
    <col min="7682" max="7682" width="12.625" style="138" customWidth="1"/>
    <col min="7683" max="7686" width="9.625" style="138" customWidth="1"/>
    <col min="7687" max="7687" width="15.75" style="138" customWidth="1"/>
    <col min="7688" max="7688" width="10.625" style="138" customWidth="1"/>
    <col min="7689" max="7936" width="9" style="138" customWidth="1"/>
    <col min="7937" max="7937" width="3.375" style="138" customWidth="1"/>
    <col min="7938" max="7938" width="12.625" style="138" customWidth="1"/>
    <col min="7939" max="7942" width="9.625" style="138" customWidth="1"/>
    <col min="7943" max="7943" width="15.75" style="138" customWidth="1"/>
    <col min="7944" max="7944" width="10.625" style="138" customWidth="1"/>
    <col min="7945" max="8192" width="9" style="138" customWidth="1"/>
    <col min="8193" max="8193" width="3.375" style="138" customWidth="1"/>
    <col min="8194" max="8194" width="12.625" style="138" customWidth="1"/>
    <col min="8195" max="8198" width="9.625" style="138" customWidth="1"/>
    <col min="8199" max="8199" width="15.75" style="138" customWidth="1"/>
    <col min="8200" max="8200" width="10.625" style="138" customWidth="1"/>
    <col min="8201" max="8448" width="9" style="138" customWidth="1"/>
    <col min="8449" max="8449" width="3.375" style="138" customWidth="1"/>
    <col min="8450" max="8450" width="12.625" style="138" customWidth="1"/>
    <col min="8451" max="8454" width="9.625" style="138" customWidth="1"/>
    <col min="8455" max="8455" width="15.75" style="138" customWidth="1"/>
    <col min="8456" max="8456" width="10.625" style="138" customWidth="1"/>
    <col min="8457" max="8704" width="9" style="138" customWidth="1"/>
    <col min="8705" max="8705" width="3.375" style="138" customWidth="1"/>
    <col min="8706" max="8706" width="12.625" style="138" customWidth="1"/>
    <col min="8707" max="8710" width="9.625" style="138" customWidth="1"/>
    <col min="8711" max="8711" width="15.75" style="138" customWidth="1"/>
    <col min="8712" max="8712" width="10.625" style="138" customWidth="1"/>
    <col min="8713" max="8960" width="9" style="138" customWidth="1"/>
    <col min="8961" max="8961" width="3.375" style="138" customWidth="1"/>
    <col min="8962" max="8962" width="12.625" style="138" customWidth="1"/>
    <col min="8963" max="8966" width="9.625" style="138" customWidth="1"/>
    <col min="8967" max="8967" width="15.75" style="138" customWidth="1"/>
    <col min="8968" max="8968" width="10.625" style="138" customWidth="1"/>
    <col min="8969" max="9216" width="9" style="138" customWidth="1"/>
    <col min="9217" max="9217" width="3.375" style="138" customWidth="1"/>
    <col min="9218" max="9218" width="12.625" style="138" customWidth="1"/>
    <col min="9219" max="9222" width="9.625" style="138" customWidth="1"/>
    <col min="9223" max="9223" width="15.75" style="138" customWidth="1"/>
    <col min="9224" max="9224" width="10.625" style="138" customWidth="1"/>
    <col min="9225" max="9472" width="9" style="138" customWidth="1"/>
    <col min="9473" max="9473" width="3.375" style="138" customWidth="1"/>
    <col min="9474" max="9474" width="12.625" style="138" customWidth="1"/>
    <col min="9475" max="9478" width="9.625" style="138" customWidth="1"/>
    <col min="9479" max="9479" width="15.75" style="138" customWidth="1"/>
    <col min="9480" max="9480" width="10.625" style="138" customWidth="1"/>
    <col min="9481" max="9728" width="9" style="138" customWidth="1"/>
    <col min="9729" max="9729" width="3.375" style="138" customWidth="1"/>
    <col min="9730" max="9730" width="12.625" style="138" customWidth="1"/>
    <col min="9731" max="9734" width="9.625" style="138" customWidth="1"/>
    <col min="9735" max="9735" width="15.75" style="138" customWidth="1"/>
    <col min="9736" max="9736" width="10.625" style="138" customWidth="1"/>
    <col min="9737" max="9984" width="9" style="138" customWidth="1"/>
    <col min="9985" max="9985" width="3.375" style="138" customWidth="1"/>
    <col min="9986" max="9986" width="12.625" style="138" customWidth="1"/>
    <col min="9987" max="9990" width="9.625" style="138" customWidth="1"/>
    <col min="9991" max="9991" width="15.75" style="138" customWidth="1"/>
    <col min="9992" max="9992" width="10.625" style="138" customWidth="1"/>
    <col min="9993" max="10240" width="9" style="138" customWidth="1"/>
    <col min="10241" max="10241" width="3.375" style="138" customWidth="1"/>
    <col min="10242" max="10242" width="12.625" style="138" customWidth="1"/>
    <col min="10243" max="10246" width="9.625" style="138" customWidth="1"/>
    <col min="10247" max="10247" width="15.75" style="138" customWidth="1"/>
    <col min="10248" max="10248" width="10.625" style="138" customWidth="1"/>
    <col min="10249" max="10496" width="9" style="138" customWidth="1"/>
    <col min="10497" max="10497" width="3.375" style="138" customWidth="1"/>
    <col min="10498" max="10498" width="12.625" style="138" customWidth="1"/>
    <col min="10499" max="10502" width="9.625" style="138" customWidth="1"/>
    <col min="10503" max="10503" width="15.75" style="138" customWidth="1"/>
    <col min="10504" max="10504" width="10.625" style="138" customWidth="1"/>
    <col min="10505" max="10752" width="9" style="138" customWidth="1"/>
    <col min="10753" max="10753" width="3.375" style="138" customWidth="1"/>
    <col min="10754" max="10754" width="12.625" style="138" customWidth="1"/>
    <col min="10755" max="10758" width="9.625" style="138" customWidth="1"/>
    <col min="10759" max="10759" width="15.75" style="138" customWidth="1"/>
    <col min="10760" max="10760" width="10.625" style="138" customWidth="1"/>
    <col min="10761" max="11008" width="9" style="138" customWidth="1"/>
    <col min="11009" max="11009" width="3.375" style="138" customWidth="1"/>
    <col min="11010" max="11010" width="12.625" style="138" customWidth="1"/>
    <col min="11011" max="11014" width="9.625" style="138" customWidth="1"/>
    <col min="11015" max="11015" width="15.75" style="138" customWidth="1"/>
    <col min="11016" max="11016" width="10.625" style="138" customWidth="1"/>
    <col min="11017" max="11264" width="9" style="138" customWidth="1"/>
    <col min="11265" max="11265" width="3.375" style="138" customWidth="1"/>
    <col min="11266" max="11266" width="12.625" style="138" customWidth="1"/>
    <col min="11267" max="11270" width="9.625" style="138" customWidth="1"/>
    <col min="11271" max="11271" width="15.75" style="138" customWidth="1"/>
    <col min="11272" max="11272" width="10.625" style="138" customWidth="1"/>
    <col min="11273" max="11520" width="9" style="138" customWidth="1"/>
    <col min="11521" max="11521" width="3.375" style="138" customWidth="1"/>
    <col min="11522" max="11522" width="12.625" style="138" customWidth="1"/>
    <col min="11523" max="11526" width="9.625" style="138" customWidth="1"/>
    <col min="11527" max="11527" width="15.75" style="138" customWidth="1"/>
    <col min="11528" max="11528" width="10.625" style="138" customWidth="1"/>
    <col min="11529" max="11776" width="9" style="138" customWidth="1"/>
    <col min="11777" max="11777" width="3.375" style="138" customWidth="1"/>
    <col min="11778" max="11778" width="12.625" style="138" customWidth="1"/>
    <col min="11779" max="11782" width="9.625" style="138" customWidth="1"/>
    <col min="11783" max="11783" width="15.75" style="138" customWidth="1"/>
    <col min="11784" max="11784" width="10.625" style="138" customWidth="1"/>
    <col min="11785" max="12032" width="9" style="138" customWidth="1"/>
    <col min="12033" max="12033" width="3.375" style="138" customWidth="1"/>
    <col min="12034" max="12034" width="12.625" style="138" customWidth="1"/>
    <col min="12035" max="12038" width="9.625" style="138" customWidth="1"/>
    <col min="12039" max="12039" width="15.75" style="138" customWidth="1"/>
    <col min="12040" max="12040" width="10.625" style="138" customWidth="1"/>
    <col min="12041" max="12288" width="9" style="138" customWidth="1"/>
    <col min="12289" max="12289" width="3.375" style="138" customWidth="1"/>
    <col min="12290" max="12290" width="12.625" style="138" customWidth="1"/>
    <col min="12291" max="12294" width="9.625" style="138" customWidth="1"/>
    <col min="12295" max="12295" width="15.75" style="138" customWidth="1"/>
    <col min="12296" max="12296" width="10.625" style="138" customWidth="1"/>
    <col min="12297" max="12544" width="9" style="138" customWidth="1"/>
    <col min="12545" max="12545" width="3.375" style="138" customWidth="1"/>
    <col min="12546" max="12546" width="12.625" style="138" customWidth="1"/>
    <col min="12547" max="12550" width="9.625" style="138" customWidth="1"/>
    <col min="12551" max="12551" width="15.75" style="138" customWidth="1"/>
    <col min="12552" max="12552" width="10.625" style="138" customWidth="1"/>
    <col min="12553" max="12800" width="9" style="138" customWidth="1"/>
    <col min="12801" max="12801" width="3.375" style="138" customWidth="1"/>
    <col min="12802" max="12802" width="12.625" style="138" customWidth="1"/>
    <col min="12803" max="12806" width="9.625" style="138" customWidth="1"/>
    <col min="12807" max="12807" width="15.75" style="138" customWidth="1"/>
    <col min="12808" max="12808" width="10.625" style="138" customWidth="1"/>
    <col min="12809" max="13056" width="9" style="138" customWidth="1"/>
    <col min="13057" max="13057" width="3.375" style="138" customWidth="1"/>
    <col min="13058" max="13058" width="12.625" style="138" customWidth="1"/>
    <col min="13059" max="13062" width="9.625" style="138" customWidth="1"/>
    <col min="13063" max="13063" width="15.75" style="138" customWidth="1"/>
    <col min="13064" max="13064" width="10.625" style="138" customWidth="1"/>
    <col min="13065" max="13312" width="9" style="138" customWidth="1"/>
    <col min="13313" max="13313" width="3.375" style="138" customWidth="1"/>
    <col min="13314" max="13314" width="12.625" style="138" customWidth="1"/>
    <col min="13315" max="13318" width="9.625" style="138" customWidth="1"/>
    <col min="13319" max="13319" width="15.75" style="138" customWidth="1"/>
    <col min="13320" max="13320" width="10.625" style="138" customWidth="1"/>
    <col min="13321" max="13568" width="9" style="138" customWidth="1"/>
    <col min="13569" max="13569" width="3.375" style="138" customWidth="1"/>
    <col min="13570" max="13570" width="12.625" style="138" customWidth="1"/>
    <col min="13571" max="13574" width="9.625" style="138" customWidth="1"/>
    <col min="13575" max="13575" width="15.75" style="138" customWidth="1"/>
    <col min="13576" max="13576" width="10.625" style="138" customWidth="1"/>
    <col min="13577" max="13824" width="9" style="138" customWidth="1"/>
    <col min="13825" max="13825" width="3.375" style="138" customWidth="1"/>
    <col min="13826" max="13826" width="12.625" style="138" customWidth="1"/>
    <col min="13827" max="13830" width="9.625" style="138" customWidth="1"/>
    <col min="13831" max="13831" width="15.75" style="138" customWidth="1"/>
    <col min="13832" max="13832" width="10.625" style="138" customWidth="1"/>
    <col min="13833" max="14080" width="9" style="138" customWidth="1"/>
    <col min="14081" max="14081" width="3.375" style="138" customWidth="1"/>
    <col min="14082" max="14082" width="12.625" style="138" customWidth="1"/>
    <col min="14083" max="14086" width="9.625" style="138" customWidth="1"/>
    <col min="14087" max="14087" width="15.75" style="138" customWidth="1"/>
    <col min="14088" max="14088" width="10.625" style="138" customWidth="1"/>
    <col min="14089" max="14336" width="9" style="138" customWidth="1"/>
    <col min="14337" max="14337" width="3.375" style="138" customWidth="1"/>
    <col min="14338" max="14338" width="12.625" style="138" customWidth="1"/>
    <col min="14339" max="14342" width="9.625" style="138" customWidth="1"/>
    <col min="14343" max="14343" width="15.75" style="138" customWidth="1"/>
    <col min="14344" max="14344" width="10.625" style="138" customWidth="1"/>
    <col min="14345" max="14592" width="9" style="138" customWidth="1"/>
    <col min="14593" max="14593" width="3.375" style="138" customWidth="1"/>
    <col min="14594" max="14594" width="12.625" style="138" customWidth="1"/>
    <col min="14595" max="14598" width="9.625" style="138" customWidth="1"/>
    <col min="14599" max="14599" width="15.75" style="138" customWidth="1"/>
    <col min="14600" max="14600" width="10.625" style="138" customWidth="1"/>
    <col min="14601" max="14848" width="9" style="138" customWidth="1"/>
    <col min="14849" max="14849" width="3.375" style="138" customWidth="1"/>
    <col min="14850" max="14850" width="12.625" style="138" customWidth="1"/>
    <col min="14851" max="14854" width="9.625" style="138" customWidth="1"/>
    <col min="14855" max="14855" width="15.75" style="138" customWidth="1"/>
    <col min="14856" max="14856" width="10.625" style="138" customWidth="1"/>
    <col min="14857" max="15104" width="9" style="138" customWidth="1"/>
    <col min="15105" max="15105" width="3.375" style="138" customWidth="1"/>
    <col min="15106" max="15106" width="12.625" style="138" customWidth="1"/>
    <col min="15107" max="15110" width="9.625" style="138" customWidth="1"/>
    <col min="15111" max="15111" width="15.75" style="138" customWidth="1"/>
    <col min="15112" max="15112" width="10.625" style="138" customWidth="1"/>
    <col min="15113" max="15360" width="9" style="138" customWidth="1"/>
    <col min="15361" max="15361" width="3.375" style="138" customWidth="1"/>
    <col min="15362" max="15362" width="12.625" style="138" customWidth="1"/>
    <col min="15363" max="15366" width="9.625" style="138" customWidth="1"/>
    <col min="15367" max="15367" width="15.75" style="138" customWidth="1"/>
    <col min="15368" max="15368" width="10.625" style="138" customWidth="1"/>
    <col min="15369" max="15616" width="9" style="138" customWidth="1"/>
    <col min="15617" max="15617" width="3.375" style="138" customWidth="1"/>
    <col min="15618" max="15618" width="12.625" style="138" customWidth="1"/>
    <col min="15619" max="15622" width="9.625" style="138" customWidth="1"/>
    <col min="15623" max="15623" width="15.75" style="138" customWidth="1"/>
    <col min="15624" max="15624" width="10.625" style="138" customWidth="1"/>
    <col min="15625" max="15872" width="9" style="138" customWidth="1"/>
    <col min="15873" max="15873" width="3.375" style="138" customWidth="1"/>
    <col min="15874" max="15874" width="12.625" style="138" customWidth="1"/>
    <col min="15875" max="15878" width="9.625" style="138" customWidth="1"/>
    <col min="15879" max="15879" width="15.75" style="138" customWidth="1"/>
    <col min="15880" max="15880" width="10.625" style="138" customWidth="1"/>
    <col min="15881" max="16128" width="9" style="138" customWidth="1"/>
    <col min="16129" max="16129" width="3.375" style="138" customWidth="1"/>
    <col min="16130" max="16130" width="12.625" style="138" customWidth="1"/>
    <col min="16131" max="16134" width="9.625" style="138" customWidth="1"/>
    <col min="16135" max="16135" width="15.75" style="138" customWidth="1"/>
    <col min="16136" max="16136" width="10.625" style="138" customWidth="1"/>
    <col min="16137" max="16383" width="9" style="138" customWidth="1"/>
    <col min="16384" max="16384" width="8.88671875" style="138"/>
  </cols>
  <sheetData>
    <row r="1" spans="1:9" ht="24.95" customHeight="1">
      <c r="A1" s="35" t="s">
        <v>178</v>
      </c>
      <c r="B1" s="4"/>
      <c r="C1" s="4"/>
      <c r="D1" s="4"/>
      <c r="E1" s="4"/>
      <c r="F1" s="4"/>
      <c r="G1" s="4"/>
      <c r="H1" s="4"/>
      <c r="I1" s="4"/>
    </row>
    <row r="2" spans="1:9" s="57" customFormat="1" ht="15" customHeight="1">
      <c r="A2" s="38"/>
      <c r="B2" s="4"/>
      <c r="C2" s="4"/>
      <c r="D2" s="4"/>
      <c r="E2" s="4"/>
      <c r="F2" s="4"/>
      <c r="G2" s="4"/>
      <c r="H2" s="4"/>
      <c r="I2" s="4"/>
    </row>
    <row r="3" spans="1:9" s="4" customFormat="1" ht="15" customHeight="1">
      <c r="A3" s="4"/>
      <c r="B3" s="4"/>
      <c r="C3" s="4"/>
      <c r="D3" s="4"/>
      <c r="E3" s="4"/>
      <c r="F3" s="4"/>
      <c r="G3" s="4"/>
      <c r="H3" s="16" t="s">
        <v>66</v>
      </c>
      <c r="I3" s="4"/>
    </row>
    <row r="4" spans="1:9" ht="30" customHeight="1">
      <c r="B4" s="149" t="s">
        <v>289</v>
      </c>
      <c r="C4" s="8" t="s">
        <v>316</v>
      </c>
      <c r="D4" s="8"/>
      <c r="E4" s="8"/>
      <c r="F4" s="8"/>
      <c r="G4" s="10" t="s">
        <v>315</v>
      </c>
      <c r="H4" s="8" t="s">
        <v>93</v>
      </c>
    </row>
    <row r="5" spans="1:9" ht="30" customHeight="1">
      <c r="B5" s="149"/>
      <c r="C5" s="10" t="s">
        <v>314</v>
      </c>
      <c r="D5" s="8" t="s">
        <v>313</v>
      </c>
      <c r="E5" s="8" t="s">
        <v>312</v>
      </c>
      <c r="F5" s="8" t="s">
        <v>184</v>
      </c>
      <c r="G5" s="10"/>
      <c r="H5" s="8"/>
    </row>
    <row r="6" spans="1:9" ht="30" customHeight="1">
      <c r="B6" s="8" t="s">
        <v>72</v>
      </c>
      <c r="C6" s="150">
        <v>940</v>
      </c>
      <c r="D6" s="150">
        <v>9</v>
      </c>
      <c r="E6" s="23" t="s">
        <v>249</v>
      </c>
      <c r="F6" s="150">
        <v>933</v>
      </c>
      <c r="G6" s="150">
        <v>31</v>
      </c>
      <c r="H6" s="150">
        <f t="shared" ref="H6:H17" si="0">SUM(C6:G6)</f>
        <v>1913</v>
      </c>
    </row>
    <row r="7" spans="1:9" ht="30" customHeight="1">
      <c r="B7" s="8" t="s">
        <v>24</v>
      </c>
      <c r="C7" s="150">
        <v>966</v>
      </c>
      <c r="D7" s="150">
        <v>7</v>
      </c>
      <c r="E7" s="23" t="s">
        <v>249</v>
      </c>
      <c r="F7" s="150">
        <v>959</v>
      </c>
      <c r="G7" s="150">
        <v>46</v>
      </c>
      <c r="H7" s="150">
        <f t="shared" si="0"/>
        <v>1978</v>
      </c>
    </row>
    <row r="8" spans="1:9" ht="30" customHeight="1">
      <c r="B8" s="8" t="s">
        <v>109</v>
      </c>
      <c r="C8" s="150">
        <v>923</v>
      </c>
      <c r="D8" s="150">
        <v>12</v>
      </c>
      <c r="E8" s="150">
        <v>64</v>
      </c>
      <c r="F8" s="150">
        <v>851</v>
      </c>
      <c r="G8" s="150">
        <v>189</v>
      </c>
      <c r="H8" s="150">
        <f t="shared" si="0"/>
        <v>2039</v>
      </c>
    </row>
    <row r="9" spans="1:9" ht="30" customHeight="1">
      <c r="B9" s="8" t="s">
        <v>112</v>
      </c>
      <c r="C9" s="150">
        <v>965</v>
      </c>
      <c r="D9" s="150">
        <v>5</v>
      </c>
      <c r="E9" s="150">
        <v>63</v>
      </c>
      <c r="F9" s="150">
        <v>909</v>
      </c>
      <c r="G9" s="150">
        <v>174</v>
      </c>
      <c r="H9" s="150">
        <f t="shared" si="0"/>
        <v>2116</v>
      </c>
    </row>
    <row r="10" spans="1:9" ht="30" customHeight="1">
      <c r="B10" s="8" t="s">
        <v>114</v>
      </c>
      <c r="C10" s="150">
        <v>950</v>
      </c>
      <c r="D10" s="150">
        <v>27</v>
      </c>
      <c r="E10" s="150">
        <v>53</v>
      </c>
      <c r="F10" s="150">
        <v>934</v>
      </c>
      <c r="G10" s="150">
        <v>230</v>
      </c>
      <c r="H10" s="150">
        <f t="shared" si="0"/>
        <v>2194</v>
      </c>
    </row>
    <row r="11" spans="1:9" ht="30" customHeight="1">
      <c r="B11" s="8" t="s">
        <v>142</v>
      </c>
      <c r="C11" s="150">
        <v>861</v>
      </c>
      <c r="D11" s="150">
        <v>22</v>
      </c>
      <c r="E11" s="150">
        <v>97</v>
      </c>
      <c r="F11" s="150">
        <v>773</v>
      </c>
      <c r="G11" s="150">
        <v>191</v>
      </c>
      <c r="H11" s="150">
        <f t="shared" si="0"/>
        <v>1944</v>
      </c>
    </row>
    <row r="12" spans="1:9" ht="30" customHeight="1">
      <c r="B12" s="8" t="s">
        <v>148</v>
      </c>
      <c r="C12" s="150">
        <v>862</v>
      </c>
      <c r="D12" s="150">
        <v>10</v>
      </c>
      <c r="E12" s="150">
        <v>93</v>
      </c>
      <c r="F12" s="150">
        <v>768</v>
      </c>
      <c r="G12" s="150">
        <v>160</v>
      </c>
      <c r="H12" s="150">
        <f t="shared" si="0"/>
        <v>1893</v>
      </c>
    </row>
    <row r="13" spans="1:9" ht="30" customHeight="1">
      <c r="B13" s="8" t="s">
        <v>326</v>
      </c>
      <c r="C13" s="150">
        <v>793</v>
      </c>
      <c r="D13" s="150">
        <v>12</v>
      </c>
      <c r="E13" s="150">
        <v>71</v>
      </c>
      <c r="F13" s="150">
        <v>710</v>
      </c>
      <c r="G13" s="150">
        <v>164</v>
      </c>
      <c r="H13" s="150">
        <f t="shared" si="0"/>
        <v>1750</v>
      </c>
    </row>
    <row r="14" spans="1:9" ht="30" customHeight="1">
      <c r="B14" s="8" t="s">
        <v>57</v>
      </c>
      <c r="C14" s="150">
        <v>802</v>
      </c>
      <c r="D14" s="150">
        <v>8</v>
      </c>
      <c r="E14" s="150">
        <v>67</v>
      </c>
      <c r="F14" s="150">
        <v>727</v>
      </c>
      <c r="G14" s="150">
        <v>202</v>
      </c>
      <c r="H14" s="150">
        <f t="shared" si="0"/>
        <v>1806</v>
      </c>
    </row>
    <row r="15" spans="1:9" ht="30" customHeight="1">
      <c r="B15" s="8" t="s">
        <v>334</v>
      </c>
      <c r="C15" s="150">
        <v>825</v>
      </c>
      <c r="D15" s="150">
        <v>15</v>
      </c>
      <c r="E15" s="150">
        <v>67</v>
      </c>
      <c r="F15" s="150">
        <v>746</v>
      </c>
      <c r="G15" s="150">
        <v>218</v>
      </c>
      <c r="H15" s="150">
        <f t="shared" si="0"/>
        <v>1871</v>
      </c>
    </row>
    <row r="16" spans="1:9" ht="30" customHeight="1">
      <c r="B16" s="8" t="s">
        <v>98</v>
      </c>
      <c r="C16" s="150">
        <v>716</v>
      </c>
      <c r="D16" s="150">
        <v>13</v>
      </c>
      <c r="E16" s="150">
        <v>61</v>
      </c>
      <c r="F16" s="150">
        <v>624</v>
      </c>
      <c r="G16" s="150">
        <v>195</v>
      </c>
      <c r="H16" s="150">
        <f t="shared" si="0"/>
        <v>1609</v>
      </c>
    </row>
    <row r="17" spans="2:9" ht="30" customHeight="1">
      <c r="B17" s="8" t="s">
        <v>346</v>
      </c>
      <c r="C17" s="150">
        <v>659</v>
      </c>
      <c r="D17" s="150">
        <v>9</v>
      </c>
      <c r="E17" s="150">
        <v>68</v>
      </c>
      <c r="F17" s="150">
        <v>595</v>
      </c>
      <c r="G17" s="150">
        <v>174</v>
      </c>
      <c r="H17" s="150">
        <f t="shared" si="0"/>
        <v>1505</v>
      </c>
    </row>
    <row r="19" spans="2:9" ht="15" customHeight="1">
      <c r="B19" s="4" t="s">
        <v>71</v>
      </c>
      <c r="H19" s="4"/>
      <c r="I19" s="4"/>
    </row>
    <row r="20" spans="2:9" ht="15" customHeight="1">
      <c r="B20" s="4" t="s">
        <v>78</v>
      </c>
    </row>
    <row r="21" spans="2:9">
      <c r="B21" s="138" t="s">
        <v>279</v>
      </c>
    </row>
    <row r="22" spans="2:9">
      <c r="B22" s="138" t="s">
        <v>350</v>
      </c>
    </row>
  </sheetData>
  <customSheetViews>
    <customSheetView guid="{A5EB8AB4-CC80-C84C-8B39-14C6B33257B7}" fitToPage="1" printArea="1" view="pageBreakPreview" topLeftCell="A7">
      <selection activeCell="H16" sqref="H16"/>
      <pageMargins left="0.7" right="0.7" top="0.75" bottom="0.75" header="0.3" footer="0.3"/>
      <pageSetup paperSize="9" horizontalDpi="300" verticalDpi="300" r:id="rId1"/>
    </customSheetView>
    <customSheetView guid="{E537E2BF-54E7-AF4D-9A48-B68363196703}" fitToPage="1" printArea="1" view="pageBreakPreview" topLeftCell="A7">
      <selection activeCell="H16" sqref="H16"/>
      <pageMargins left="0.7" right="0.7" top="0.75" bottom="0.75" header="0.3" footer="0.3"/>
      <pageSetup paperSize="9" horizontalDpi="300" verticalDpi="300" r:id="rId2"/>
    </customSheetView>
    <customSheetView guid="{5176ADCB-C40E-8740-8D62-B82BE93AE2C6}" fitToPage="1" printArea="1" view="pageBreakPreview" topLeftCell="A7">
      <selection activeCell="H16" sqref="H16"/>
      <pageMargins left="0.7" right="0.7" top="0.75" bottom="0.75" header="0.3" footer="0.3"/>
      <pageSetup paperSize="9" horizontalDpi="300" verticalDpi="300" r:id="rId3"/>
    </customSheetView>
    <customSheetView guid="{A158B920-AC25-424B-9959-14AC4A1CF9B5}" fitToPage="1" printArea="1" view="pageBreakPreview" topLeftCell="A7">
      <selection activeCell="G16" sqref="G16"/>
      <pageMargins left="0.7" right="0.7" top="0.75" bottom="0.75" header="0.3" footer="0.3"/>
      <pageSetup paperSize="9" horizontalDpi="300" verticalDpi="300" r:id="rId4"/>
    </customSheetView>
    <customSheetView guid="{4BE84941-5C45-A84E-88CE-6305226712FF}" fitToPage="1" printArea="1" view="pageBreakPreview" topLeftCell="A7">
      <selection activeCell="G16" sqref="G16"/>
      <pageMargins left="0.7" right="0.7" top="0.75" bottom="0.75" header="0.3" footer="0.3"/>
      <pageSetup paperSize="9" horizontalDpi="300" verticalDpi="300" r:id="rId5"/>
    </customSheetView>
    <customSheetView guid="{4996860D-290A-3A41-87F4-08FFB3697A1E}" showPageBreaks="1" fitToPage="1" printArea="1" view="pageBreakPreview" topLeftCell="A7">
      <selection activeCell="G16" sqref="G16"/>
      <pageMargins left="0.7" right="0.7" top="0.75" bottom="0.75" header="0.3" footer="0.3"/>
      <pageSetup paperSize="9" horizontalDpi="300" verticalDpi="300" r:id="rId6"/>
    </customSheetView>
    <customSheetView guid="{195A10FC-8BA6-8348-BB06-0EE2D4EBE68F}" fitToPage="1" printArea="1" view="pageBreakPreview" topLeftCell="A7">
      <selection activeCell="G16" sqref="G16"/>
      <pageMargins left="0.7" right="0.7" top="0.75" bottom="0.75" header="0.3" footer="0.3"/>
      <pageSetup paperSize="9" horizontalDpi="300" verticalDpi="300" r:id="rId7"/>
    </customSheetView>
    <customSheetView guid="{33BBD285-785B-C24D-B50A-4C98AC895287}" showPageBreaks="1" fitToPage="1" printArea="1" view="pageBreakPreview" topLeftCell="A7">
      <selection activeCell="G16" sqref="G16"/>
      <pageMargins left="0.7" right="0.7" top="0.75" bottom="0.75" header="0.3" footer="0.3"/>
      <pageSetup paperSize="9" horizontalDpi="300" verticalDpi="300" r:id="rId8"/>
    </customSheetView>
    <customSheetView guid="{692EB781-55BD-954F-BFCF-8FB37DE8AEFA}" fitToPage="1" printArea="1" view="pageBreakPreview">
      <selection activeCell="F9" sqref="F9"/>
      <pageMargins left="0.7" right="0.7" top="0.75" bottom="0.75" header="0.3" footer="0.3"/>
      <pageSetup paperSize="9" horizontalDpi="300" verticalDpi="300" r:id="rId9"/>
    </customSheetView>
    <customSheetView guid="{B757FC03-6083-3442-BB1D-780F7D0FC782}" fitToPage="1" printArea="1" view="pageBreakPreview">
      <selection activeCell="F9" sqref="F9"/>
      <pageMargins left="0.7" right="0.7" top="0.75" bottom="0.75" header="0.3" footer="0.3"/>
      <pageSetup paperSize="9" horizontalDpi="300" verticalDpi="300" r:id="rId10"/>
    </customSheetView>
    <customSheetView guid="{FE2DFBF2-B424-5B4D-9BA1-C706581D34E7}" fitToPage="1" printArea="1" view="pageBreakPreview" topLeftCell="A7">
      <selection activeCell="G16" sqref="G16"/>
      <pageMargins left="0.7" right="0.7" top="0.75" bottom="0.75" header="0.3" footer="0.3"/>
      <pageSetup paperSize="9" horizontalDpi="300" verticalDpi="300" r:id="rId11"/>
    </customSheetView>
    <customSheetView guid="{B13CC535-C729-354C-9E06-85A6743B2336}" fitToPage="1" printArea="1" view="pageBreakPreview" topLeftCell="A7">
      <selection activeCell="G16" sqref="G16"/>
      <pageMargins left="0.7" right="0.7" top="0.75" bottom="0.75" header="0.3" footer="0.3"/>
      <pageSetup paperSize="9" horizontalDpi="300" verticalDpi="300" r:id="rId12"/>
    </customSheetView>
    <customSheetView guid="{CABF87AC-595D-E643-8BF0-9EB9AA0D768A}" showPageBreaks="1" fitToPage="1" printArea="1" view="pageBreakPreview">
      <selection activeCell="I15" sqref="I15"/>
      <pageMargins left="0.7" right="0.7" top="0.75" bottom="0.75" header="0.3" footer="0.3"/>
      <pageSetup paperSize="9" horizontalDpi="300" verticalDpi="300" r:id="rId13"/>
    </customSheetView>
    <customSheetView guid="{243EC010-C615-5A40-A970-628BEF2BE6DA}" fitToPage="1" printArea="1" view="pageBreakPreview" topLeftCell="A4">
      <selection activeCell="L19" sqref="L19"/>
      <pageMargins left="0.7" right="0.7" top="0.75" bottom="0.75" header="0.3" footer="0.3"/>
      <pageSetup paperSize="9" horizontalDpi="300" verticalDpi="300" r:id="rId14"/>
    </customSheetView>
    <customSheetView guid="{CAB07F43-7E89-7745-9891-2E17B06210E6}" fitToPage="1" printArea="1" view="pageBreakPreview" topLeftCell="A4">
      <selection activeCell="L19" sqref="L19"/>
      <pageMargins left="0.7" right="0.7" top="0.75" bottom="0.75" header="0.3" footer="0.3"/>
      <pageSetup paperSize="9" horizontalDpi="300" verticalDpi="300" r:id="rId15"/>
    </customSheetView>
    <customSheetView guid="{97B3E7CA-F0B3-3143-B2E4-7F6A2ED5C48C}" fitToPage="1" printArea="1" view="pageBreakPreview" topLeftCell="A4">
      <selection activeCell="L19" sqref="L19"/>
      <pageMargins left="0.7" right="0.7" top="0.75" bottom="0.75" header="0.3" footer="0.3"/>
      <pageSetup paperSize="9" horizontalDpi="300" verticalDpi="300" r:id="rId16"/>
    </customSheetView>
    <customSheetView guid="{DE9E460F-C89E-5645-AA7E-CE9C4C2CFC12}" showPageBreaks="1" fitToPage="1" printArea="1" view="pageBreakPreview" topLeftCell="A10">
      <selection activeCell="H18" sqref="H18"/>
      <pageMargins left="0.7" right="0.7" top="0.75" bottom="0.75" header="0.3" footer="0.3"/>
      <pageSetup paperSize="9" horizontalDpi="300" verticalDpi="300" r:id="rId17"/>
    </customSheetView>
    <customSheetView guid="{C77EF332-7D80-1044-85D5-819F18ECD7B4}" fitToPage="1" printArea="1" view="pageBreakPreview" topLeftCell="A10">
      <selection activeCell="H18" sqref="H18"/>
      <pageMargins left="0.7" right="0.7" top="0.75" bottom="0.75" header="0.3" footer="0.3"/>
      <pageSetup paperSize="9" horizontalDpi="300" verticalDpi="300" r:id="rId18"/>
    </customSheetView>
    <customSheetView guid="{6CECD241-1D6C-7646-92A8-757A358CF712}" showPageBreaks="1" fitToPage="1" printArea="1" view="pageBreakPreview" topLeftCell="A10">
      <selection activeCell="H18" sqref="H18"/>
      <pageMargins left="0.7" right="0.7" top="0.75" bottom="0.75" header="0.3" footer="0.3"/>
      <pageSetup paperSize="9" horizontalDpi="300" verticalDpi="300" r:id="rId19"/>
    </customSheetView>
    <customSheetView guid="{2F70F053-3AC9-1B4A-91C9-6FBA078D9D33}" fitToPage="1" printArea="1" view="pageBreakPreview" topLeftCell="A10">
      <selection activeCell="H18" sqref="H18"/>
      <pageMargins left="0.7" right="0.7" top="0.75" bottom="0.75" header="0.3" footer="0.3"/>
      <pageSetup paperSize="9" horizontalDpi="300" verticalDpi="300" r:id="rId20"/>
    </customSheetView>
    <customSheetView guid="{C4ABE724-0C48-564B-B46B-A8D4415A7CA3}" showPageBreaks="1" fitToPage="1" printArea="1" view="pageBreakPreview">
      <selection activeCell="F9" sqref="F9"/>
      <pageMargins left="0.7" right="0.7" top="0.75" bottom="0.75" header="0.3" footer="0.3"/>
      <pageSetup paperSize="9" horizontalDpi="300" verticalDpi="300" r:id="rId21"/>
    </customSheetView>
    <customSheetView guid="{921C762F-6DA3-EC47-BFAE-A316B3663034}" fitToPage="1" printArea="1" view="pageBreakPreview">
      <selection activeCell="F9" sqref="F9"/>
      <pageMargins left="0.7" right="0.7" top="0.75" bottom="0.75" header="0.3" footer="0.3"/>
      <pageSetup paperSize="9" horizontalDpi="300" verticalDpi="300" r:id="rId22"/>
    </customSheetView>
    <customSheetView guid="{13BDB573-1580-9347-9292-9BDFB1BEC180}" showPageBreaks="1" fitToPage="1" printArea="1" view="pageBreakPreview" topLeftCell="A7">
      <selection activeCell="H16" sqref="H16"/>
      <pageMargins left="0.7" right="0.7" top="0.75" bottom="0.75" header="0.3" footer="0.3"/>
      <pageSetup paperSize="9" horizontalDpi="300" verticalDpi="300" r:id="rId23"/>
    </customSheetView>
    <customSheetView guid="{9D5A8730-9745-6543-AF40-A975993FFB3C}" showPageBreaks="1" fitToPage="1" printArea="1" view="pageBreakPreview">
      <selection activeCell="L26" sqref="L26"/>
      <pageMargins left="0.7" right="0.7" top="0.75" bottom="0.75" header="0.3" footer="0.3"/>
      <pageSetup paperSize="9" horizontalDpi="300" verticalDpi="300" r:id="rId24"/>
    </customSheetView>
    <customSheetView guid="{09F96152-7CAD-C243-A97A-98F3B0FC4A33}" fitToPage="1" printArea="1" view="pageBreakPreview" topLeftCell="A7">
      <selection activeCell="B17" sqref="B17:I17"/>
      <pageMargins left="0.7" right="0.7" top="0.75" bottom="0.75" header="0.3" footer="0.3"/>
      <pageSetup paperSize="9" horizontalDpi="300" verticalDpi="300" r:id="rId25"/>
    </customSheetView>
    <customSheetView guid="{096AC98C-6736-1040-B9D6-CB39671AF91F}" fitToPage="1" printArea="1" view="pageBreakPreview" topLeftCell="A7">
      <selection activeCell="B17" sqref="B17:I17"/>
      <pageMargins left="0.7" right="0.7" top="0.75" bottom="0.75" header="0.3" footer="0.3"/>
      <pageSetup paperSize="9" horizontalDpi="300" verticalDpi="300" r:id="rId26"/>
    </customSheetView>
    <customSheetView guid="{D0407C2C-ED8D-724D-8034-98AE8F8B3295}" fitToPage="1" printArea="1" view="pageBreakPreview" topLeftCell="A7">
      <selection activeCell="B17" sqref="B17:I17"/>
      <pageMargins left="0.7" right="0.7" top="0.75" bottom="0.75" header="0.3" footer="0.3"/>
      <pageSetup paperSize="9" horizontalDpi="300" verticalDpi="300" r:id="rId27"/>
    </customSheetView>
    <customSheetView guid="{E17413F9-D262-044C-8BA4-F44960AB96D1}" fitToPage="1" printArea="1" view="pageBreakPreview" topLeftCell="A7">
      <selection activeCell="B17" sqref="B17:I17"/>
      <pageMargins left="0.7" right="0.7" top="0.75" bottom="0.75" header="0.3" footer="0.3"/>
      <pageSetup paperSize="9" horizontalDpi="300" verticalDpi="300" r:id="rId28"/>
    </customSheetView>
    <customSheetView guid="{EDE1CF83-3546-8346-99C8-7E8DEBB3247D}" fitToPage="1" printArea="1" view="pageBreakPreview" topLeftCell="A7">
      <selection activeCell="B17" sqref="B17:I17"/>
      <pageMargins left="0.7" right="0.7" top="0.75" bottom="0.75" header="0.3" footer="0.3"/>
      <pageSetup paperSize="9" horizontalDpi="300" verticalDpi="300" r:id="rId29"/>
    </customSheetView>
    <customSheetView guid="{2D1C0343-8602-B54F-A57E-F5A867ED58F2}" fitToPage="1" printArea="1" view="pageBreakPreview" topLeftCell="A7">
      <selection activeCell="B17" sqref="B17:I17"/>
      <pageMargins left="0.7" right="0.7" top="0.75" bottom="0.75" header="0.3" footer="0.3"/>
      <pageSetup paperSize="9" horizontalDpi="300" verticalDpi="300" r:id="rId30"/>
    </customSheetView>
    <customSheetView guid="{938FE337-1D9D-3F4A-804B-BDD95C828A75}" fitToPage="1" printArea="1" view="pageBreakPreview" topLeftCell="A7">
      <selection activeCell="B17" sqref="B17:I17"/>
      <pageMargins left="0.7" right="0.7" top="0.75" bottom="0.75" header="0.3" footer="0.3"/>
      <pageSetup paperSize="9" horizontalDpi="300" verticalDpi="300" r:id="rId31"/>
    </customSheetView>
    <customSheetView guid="{95DD38D3-5F4A-574D-B2AE-3A0C3CFA9103}" fitToPage="1" printArea="1" view="pageBreakPreview" topLeftCell="A7">
      <selection activeCell="B17" sqref="B17:I17"/>
      <pageMargins left="0.7" right="0.7" top="0.75" bottom="0.75" header="0.3" footer="0.3"/>
      <pageSetup paperSize="9" horizontalDpi="300" verticalDpi="300" r:id="rId32"/>
    </customSheetView>
    <customSheetView guid="{12498608-D96F-BA43-B910-A260490D91ED}" fitToPage="1" printArea="1" view="pageBreakPreview">
      <selection activeCell="B2" sqref="B2"/>
      <pageMargins left="0.7" right="0.7" top="0.75" bottom="0.75" header="0.3" footer="0.3"/>
      <pageSetup paperSize="9" horizontalDpi="300" verticalDpi="300" r:id="rId33"/>
    </customSheetView>
    <customSheetView guid="{288221DA-E461-3640-BCB6-AA8217898395}" fitToPage="1" printArea="1" view="pageBreakPreview">
      <selection activeCell="B2" sqref="B2"/>
      <pageMargins left="0.7" right="0.7" top="0.75" bottom="0.75" header="0.3" footer="0.3"/>
      <pageSetup paperSize="9" horizontalDpi="300" verticalDpi="300" r:id="rId34"/>
    </customSheetView>
    <customSheetView guid="{D1685ABB-718A-CF4F-A312-08E85A5F4269}" fitToPage="1" printArea="1" view="pageBreakPreview">
      <selection activeCell="B2" sqref="B2"/>
      <pageMargins left="0.7" right="0.7" top="0.75" bottom="0.75" header="0.3" footer="0.3"/>
      <pageSetup paperSize="9" horizontalDpi="300" verticalDpi="300" r:id="rId35"/>
    </customSheetView>
    <customSheetView guid="{257021EA-B7EA-3A40-A822-8BB94734030F}" fitToPage="1" printArea="1" view="pageBreakPreview" topLeftCell="A12">
      <selection activeCell="L14" sqref="L14"/>
      <pageMargins left="0.7" right="0.7" top="0.75" bottom="0.75" header="0.3" footer="0.3"/>
      <pageSetup paperSize="9" horizontalDpi="300" verticalDpi="300" r:id="rId36"/>
    </customSheetView>
    <customSheetView guid="{F37DCB76-F5F4-0E4C-A170-F0CC306C23B7}" fitToPage="1" printArea="1" view="pageBreakPreview" topLeftCell="A12">
      <selection activeCell="L14" sqref="L14"/>
      <pageMargins left="0.7" right="0.7" top="0.75" bottom="0.75" header="0.3" footer="0.3"/>
      <pageSetup paperSize="9" horizontalDpi="300" verticalDpi="300" r:id="rId37"/>
    </customSheetView>
    <customSheetView guid="{FE39DD97-388C-6C4F-B164-A0DF07EE2E06}" fitToPage="1" printArea="1" view="pageBreakPreview" topLeftCell="A12">
      <selection activeCell="L14" sqref="L14"/>
      <pageMargins left="0.7" right="0.7" top="0.75" bottom="0.75" header="0.3" footer="0.3"/>
      <pageSetup paperSize="9" horizontalDpi="300" verticalDpi="300" r:id="rId38"/>
    </customSheetView>
    <customSheetView guid="{81A4239D-FC03-824F-9FC1-1718C6BC9AEE}" fitToPage="1" printArea="1" view="pageBreakPreview" topLeftCell="A12">
      <selection activeCell="L14" sqref="L14"/>
      <pageMargins left="0.7" right="0.7" top="0.75" bottom="0.75" header="0.3" footer="0.3"/>
      <pageSetup paperSize="9" horizontalDpi="300" verticalDpi="300" r:id="rId39"/>
    </customSheetView>
  </customSheetViews>
  <phoneticPr fontId="29"/>
  <pageMargins left="0.7" right="0.7" top="0.75" bottom="0.75" header="0.3" footer="0.3"/>
  <pageSetup paperSize="9" fitToWidth="1" fitToHeight="1" usePrinterDefaults="1" horizontalDpi="300" verticalDpi="300" r:id="rId40"/>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7"/>
  <dimension ref="A1:G24"/>
  <sheetViews>
    <sheetView view="pageBreakPreview" topLeftCell="A8" zoomScaleSheetLayoutView="100" workbookViewId="0">
      <selection activeCell="B17" sqref="B17"/>
    </sheetView>
  </sheetViews>
  <sheetFormatPr defaultRowHeight="16.2"/>
  <cols>
    <col min="1" max="1" width="2.625" style="30" customWidth="1"/>
    <col min="2" max="7" width="15.625" style="30" customWidth="1"/>
    <col min="8" max="8" width="2.125" style="30" customWidth="1"/>
    <col min="9" max="256" width="9" style="30" customWidth="1"/>
    <col min="257" max="257" width="2.625" style="30" customWidth="1"/>
    <col min="258" max="258" width="13.375" style="30" customWidth="1"/>
    <col min="259" max="261" width="15.875" style="30" customWidth="1"/>
    <col min="262" max="263" width="10.875" style="30" customWidth="1"/>
    <col min="264" max="264" width="2.125" style="30" customWidth="1"/>
    <col min="265" max="512" width="9" style="30" customWidth="1"/>
    <col min="513" max="513" width="2.625" style="30" customWidth="1"/>
    <col min="514" max="514" width="13.375" style="30" customWidth="1"/>
    <col min="515" max="517" width="15.875" style="30" customWidth="1"/>
    <col min="518" max="519" width="10.875" style="30" customWidth="1"/>
    <col min="520" max="520" width="2.125" style="30" customWidth="1"/>
    <col min="521" max="768" width="9" style="30" customWidth="1"/>
    <col min="769" max="769" width="2.625" style="30" customWidth="1"/>
    <col min="770" max="770" width="13.375" style="30" customWidth="1"/>
    <col min="771" max="773" width="15.875" style="30" customWidth="1"/>
    <col min="774" max="775" width="10.875" style="30" customWidth="1"/>
    <col min="776" max="776" width="2.125" style="30" customWidth="1"/>
    <col min="777" max="1024" width="9" style="30" customWidth="1"/>
    <col min="1025" max="1025" width="2.625" style="30" customWidth="1"/>
    <col min="1026" max="1026" width="13.375" style="30" customWidth="1"/>
    <col min="1027" max="1029" width="15.875" style="30" customWidth="1"/>
    <col min="1030" max="1031" width="10.875" style="30" customWidth="1"/>
    <col min="1032" max="1032" width="2.125" style="30" customWidth="1"/>
    <col min="1033" max="1280" width="9" style="30" customWidth="1"/>
    <col min="1281" max="1281" width="2.625" style="30" customWidth="1"/>
    <col min="1282" max="1282" width="13.375" style="30" customWidth="1"/>
    <col min="1283" max="1285" width="15.875" style="30" customWidth="1"/>
    <col min="1286" max="1287" width="10.875" style="30" customWidth="1"/>
    <col min="1288" max="1288" width="2.125" style="30" customWidth="1"/>
    <col min="1289" max="1536" width="9" style="30" customWidth="1"/>
    <col min="1537" max="1537" width="2.625" style="30" customWidth="1"/>
    <col min="1538" max="1538" width="13.375" style="30" customWidth="1"/>
    <col min="1539" max="1541" width="15.875" style="30" customWidth="1"/>
    <col min="1542" max="1543" width="10.875" style="30" customWidth="1"/>
    <col min="1544" max="1544" width="2.125" style="30" customWidth="1"/>
    <col min="1545" max="1792" width="9" style="30" customWidth="1"/>
    <col min="1793" max="1793" width="2.625" style="30" customWidth="1"/>
    <col min="1794" max="1794" width="13.375" style="30" customWidth="1"/>
    <col min="1795" max="1797" width="15.875" style="30" customWidth="1"/>
    <col min="1798" max="1799" width="10.875" style="30" customWidth="1"/>
    <col min="1800" max="1800" width="2.125" style="30" customWidth="1"/>
    <col min="1801" max="2048" width="9" style="30" customWidth="1"/>
    <col min="2049" max="2049" width="2.625" style="30" customWidth="1"/>
    <col min="2050" max="2050" width="13.375" style="30" customWidth="1"/>
    <col min="2051" max="2053" width="15.875" style="30" customWidth="1"/>
    <col min="2054" max="2055" width="10.875" style="30" customWidth="1"/>
    <col min="2056" max="2056" width="2.125" style="30" customWidth="1"/>
    <col min="2057" max="2304" width="9" style="30" customWidth="1"/>
    <col min="2305" max="2305" width="2.625" style="30" customWidth="1"/>
    <col min="2306" max="2306" width="13.375" style="30" customWidth="1"/>
    <col min="2307" max="2309" width="15.875" style="30" customWidth="1"/>
    <col min="2310" max="2311" width="10.875" style="30" customWidth="1"/>
    <col min="2312" max="2312" width="2.125" style="30" customWidth="1"/>
    <col min="2313" max="2560" width="9" style="30" customWidth="1"/>
    <col min="2561" max="2561" width="2.625" style="30" customWidth="1"/>
    <col min="2562" max="2562" width="13.375" style="30" customWidth="1"/>
    <col min="2563" max="2565" width="15.875" style="30" customWidth="1"/>
    <col min="2566" max="2567" width="10.875" style="30" customWidth="1"/>
    <col min="2568" max="2568" width="2.125" style="30" customWidth="1"/>
    <col min="2569" max="2816" width="9" style="30" customWidth="1"/>
    <col min="2817" max="2817" width="2.625" style="30" customWidth="1"/>
    <col min="2818" max="2818" width="13.375" style="30" customWidth="1"/>
    <col min="2819" max="2821" width="15.875" style="30" customWidth="1"/>
    <col min="2822" max="2823" width="10.875" style="30" customWidth="1"/>
    <col min="2824" max="2824" width="2.125" style="30" customWidth="1"/>
    <col min="2825" max="3072" width="9" style="30" customWidth="1"/>
    <col min="3073" max="3073" width="2.625" style="30" customWidth="1"/>
    <col min="3074" max="3074" width="13.375" style="30" customWidth="1"/>
    <col min="3075" max="3077" width="15.875" style="30" customWidth="1"/>
    <col min="3078" max="3079" width="10.875" style="30" customWidth="1"/>
    <col min="3080" max="3080" width="2.125" style="30" customWidth="1"/>
    <col min="3081" max="3328" width="9" style="30" customWidth="1"/>
    <col min="3329" max="3329" width="2.625" style="30" customWidth="1"/>
    <col min="3330" max="3330" width="13.375" style="30" customWidth="1"/>
    <col min="3331" max="3333" width="15.875" style="30" customWidth="1"/>
    <col min="3334" max="3335" width="10.875" style="30" customWidth="1"/>
    <col min="3336" max="3336" width="2.125" style="30" customWidth="1"/>
    <col min="3337" max="3584" width="9" style="30" customWidth="1"/>
    <col min="3585" max="3585" width="2.625" style="30" customWidth="1"/>
    <col min="3586" max="3586" width="13.375" style="30" customWidth="1"/>
    <col min="3587" max="3589" width="15.875" style="30" customWidth="1"/>
    <col min="3590" max="3591" width="10.875" style="30" customWidth="1"/>
    <col min="3592" max="3592" width="2.125" style="30" customWidth="1"/>
    <col min="3593" max="3840" width="9" style="30" customWidth="1"/>
    <col min="3841" max="3841" width="2.625" style="30" customWidth="1"/>
    <col min="3842" max="3842" width="13.375" style="30" customWidth="1"/>
    <col min="3843" max="3845" width="15.875" style="30" customWidth="1"/>
    <col min="3846" max="3847" width="10.875" style="30" customWidth="1"/>
    <col min="3848" max="3848" width="2.125" style="30" customWidth="1"/>
    <col min="3849" max="4096" width="9" style="30" customWidth="1"/>
    <col min="4097" max="4097" width="2.625" style="30" customWidth="1"/>
    <col min="4098" max="4098" width="13.375" style="30" customWidth="1"/>
    <col min="4099" max="4101" width="15.875" style="30" customWidth="1"/>
    <col min="4102" max="4103" width="10.875" style="30" customWidth="1"/>
    <col min="4104" max="4104" width="2.125" style="30" customWidth="1"/>
    <col min="4105" max="4352" width="9" style="30" customWidth="1"/>
    <col min="4353" max="4353" width="2.625" style="30" customWidth="1"/>
    <col min="4354" max="4354" width="13.375" style="30" customWidth="1"/>
    <col min="4355" max="4357" width="15.875" style="30" customWidth="1"/>
    <col min="4358" max="4359" width="10.875" style="30" customWidth="1"/>
    <col min="4360" max="4360" width="2.125" style="30" customWidth="1"/>
    <col min="4361" max="4608" width="9" style="30" customWidth="1"/>
    <col min="4609" max="4609" width="2.625" style="30" customWidth="1"/>
    <col min="4610" max="4610" width="13.375" style="30" customWidth="1"/>
    <col min="4611" max="4613" width="15.875" style="30" customWidth="1"/>
    <col min="4614" max="4615" width="10.875" style="30" customWidth="1"/>
    <col min="4616" max="4616" width="2.125" style="30" customWidth="1"/>
    <col min="4617" max="4864" width="9" style="30" customWidth="1"/>
    <col min="4865" max="4865" width="2.625" style="30" customWidth="1"/>
    <col min="4866" max="4866" width="13.375" style="30" customWidth="1"/>
    <col min="4867" max="4869" width="15.875" style="30" customWidth="1"/>
    <col min="4870" max="4871" width="10.875" style="30" customWidth="1"/>
    <col min="4872" max="4872" width="2.125" style="30" customWidth="1"/>
    <col min="4873" max="5120" width="9" style="30" customWidth="1"/>
    <col min="5121" max="5121" width="2.625" style="30" customWidth="1"/>
    <col min="5122" max="5122" width="13.375" style="30" customWidth="1"/>
    <col min="5123" max="5125" width="15.875" style="30" customWidth="1"/>
    <col min="5126" max="5127" width="10.875" style="30" customWidth="1"/>
    <col min="5128" max="5128" width="2.125" style="30" customWidth="1"/>
    <col min="5129" max="5376" width="9" style="30" customWidth="1"/>
    <col min="5377" max="5377" width="2.625" style="30" customWidth="1"/>
    <col min="5378" max="5378" width="13.375" style="30" customWidth="1"/>
    <col min="5379" max="5381" width="15.875" style="30" customWidth="1"/>
    <col min="5382" max="5383" width="10.875" style="30" customWidth="1"/>
    <col min="5384" max="5384" width="2.125" style="30" customWidth="1"/>
    <col min="5385" max="5632" width="9" style="30" customWidth="1"/>
    <col min="5633" max="5633" width="2.625" style="30" customWidth="1"/>
    <col min="5634" max="5634" width="13.375" style="30" customWidth="1"/>
    <col min="5635" max="5637" width="15.875" style="30" customWidth="1"/>
    <col min="5638" max="5639" width="10.875" style="30" customWidth="1"/>
    <col min="5640" max="5640" width="2.125" style="30" customWidth="1"/>
    <col min="5641" max="5888" width="9" style="30" customWidth="1"/>
    <col min="5889" max="5889" width="2.625" style="30" customWidth="1"/>
    <col min="5890" max="5890" width="13.375" style="30" customWidth="1"/>
    <col min="5891" max="5893" width="15.875" style="30" customWidth="1"/>
    <col min="5894" max="5895" width="10.875" style="30" customWidth="1"/>
    <col min="5896" max="5896" width="2.125" style="30" customWidth="1"/>
    <col min="5897" max="6144" width="9" style="30" customWidth="1"/>
    <col min="6145" max="6145" width="2.625" style="30" customWidth="1"/>
    <col min="6146" max="6146" width="13.375" style="30" customWidth="1"/>
    <col min="6147" max="6149" width="15.875" style="30" customWidth="1"/>
    <col min="6150" max="6151" width="10.875" style="30" customWidth="1"/>
    <col min="6152" max="6152" width="2.125" style="30" customWidth="1"/>
    <col min="6153" max="6400" width="9" style="30" customWidth="1"/>
    <col min="6401" max="6401" width="2.625" style="30" customWidth="1"/>
    <col min="6402" max="6402" width="13.375" style="30" customWidth="1"/>
    <col min="6403" max="6405" width="15.875" style="30" customWidth="1"/>
    <col min="6406" max="6407" width="10.875" style="30" customWidth="1"/>
    <col min="6408" max="6408" width="2.125" style="30" customWidth="1"/>
    <col min="6409" max="6656" width="9" style="30" customWidth="1"/>
    <col min="6657" max="6657" width="2.625" style="30" customWidth="1"/>
    <col min="6658" max="6658" width="13.375" style="30" customWidth="1"/>
    <col min="6659" max="6661" width="15.875" style="30" customWidth="1"/>
    <col min="6662" max="6663" width="10.875" style="30" customWidth="1"/>
    <col min="6664" max="6664" width="2.125" style="30" customWidth="1"/>
    <col min="6665" max="6912" width="9" style="30" customWidth="1"/>
    <col min="6913" max="6913" width="2.625" style="30" customWidth="1"/>
    <col min="6914" max="6914" width="13.375" style="30" customWidth="1"/>
    <col min="6915" max="6917" width="15.875" style="30" customWidth="1"/>
    <col min="6918" max="6919" width="10.875" style="30" customWidth="1"/>
    <col min="6920" max="6920" width="2.125" style="30" customWidth="1"/>
    <col min="6921" max="7168" width="9" style="30" customWidth="1"/>
    <col min="7169" max="7169" width="2.625" style="30" customWidth="1"/>
    <col min="7170" max="7170" width="13.375" style="30" customWidth="1"/>
    <col min="7171" max="7173" width="15.875" style="30" customWidth="1"/>
    <col min="7174" max="7175" width="10.875" style="30" customWidth="1"/>
    <col min="7176" max="7176" width="2.125" style="30" customWidth="1"/>
    <col min="7177" max="7424" width="9" style="30" customWidth="1"/>
    <col min="7425" max="7425" width="2.625" style="30" customWidth="1"/>
    <col min="7426" max="7426" width="13.375" style="30" customWidth="1"/>
    <col min="7427" max="7429" width="15.875" style="30" customWidth="1"/>
    <col min="7430" max="7431" width="10.875" style="30" customWidth="1"/>
    <col min="7432" max="7432" width="2.125" style="30" customWidth="1"/>
    <col min="7433" max="7680" width="9" style="30" customWidth="1"/>
    <col min="7681" max="7681" width="2.625" style="30" customWidth="1"/>
    <col min="7682" max="7682" width="13.375" style="30" customWidth="1"/>
    <col min="7683" max="7685" width="15.875" style="30" customWidth="1"/>
    <col min="7686" max="7687" width="10.875" style="30" customWidth="1"/>
    <col min="7688" max="7688" width="2.125" style="30" customWidth="1"/>
    <col min="7689" max="7936" width="9" style="30" customWidth="1"/>
    <col min="7937" max="7937" width="2.625" style="30" customWidth="1"/>
    <col min="7938" max="7938" width="13.375" style="30" customWidth="1"/>
    <col min="7939" max="7941" width="15.875" style="30" customWidth="1"/>
    <col min="7942" max="7943" width="10.875" style="30" customWidth="1"/>
    <col min="7944" max="7944" width="2.125" style="30" customWidth="1"/>
    <col min="7945" max="8192" width="9" style="30" customWidth="1"/>
    <col min="8193" max="8193" width="2.625" style="30" customWidth="1"/>
    <col min="8194" max="8194" width="13.375" style="30" customWidth="1"/>
    <col min="8195" max="8197" width="15.875" style="30" customWidth="1"/>
    <col min="8198" max="8199" width="10.875" style="30" customWidth="1"/>
    <col min="8200" max="8200" width="2.125" style="30" customWidth="1"/>
    <col min="8201" max="8448" width="9" style="30" customWidth="1"/>
    <col min="8449" max="8449" width="2.625" style="30" customWidth="1"/>
    <col min="8450" max="8450" width="13.375" style="30" customWidth="1"/>
    <col min="8451" max="8453" width="15.875" style="30" customWidth="1"/>
    <col min="8454" max="8455" width="10.875" style="30" customWidth="1"/>
    <col min="8456" max="8456" width="2.125" style="30" customWidth="1"/>
    <col min="8457" max="8704" width="9" style="30" customWidth="1"/>
    <col min="8705" max="8705" width="2.625" style="30" customWidth="1"/>
    <col min="8706" max="8706" width="13.375" style="30" customWidth="1"/>
    <col min="8707" max="8709" width="15.875" style="30" customWidth="1"/>
    <col min="8710" max="8711" width="10.875" style="30" customWidth="1"/>
    <col min="8712" max="8712" width="2.125" style="30" customWidth="1"/>
    <col min="8713" max="8960" width="9" style="30" customWidth="1"/>
    <col min="8961" max="8961" width="2.625" style="30" customWidth="1"/>
    <col min="8962" max="8962" width="13.375" style="30" customWidth="1"/>
    <col min="8963" max="8965" width="15.875" style="30" customWidth="1"/>
    <col min="8966" max="8967" width="10.875" style="30" customWidth="1"/>
    <col min="8968" max="8968" width="2.125" style="30" customWidth="1"/>
    <col min="8969" max="9216" width="9" style="30" customWidth="1"/>
    <col min="9217" max="9217" width="2.625" style="30" customWidth="1"/>
    <col min="9218" max="9218" width="13.375" style="30" customWidth="1"/>
    <col min="9219" max="9221" width="15.875" style="30" customWidth="1"/>
    <col min="9222" max="9223" width="10.875" style="30" customWidth="1"/>
    <col min="9224" max="9224" width="2.125" style="30" customWidth="1"/>
    <col min="9225" max="9472" width="9" style="30" customWidth="1"/>
    <col min="9473" max="9473" width="2.625" style="30" customWidth="1"/>
    <col min="9474" max="9474" width="13.375" style="30" customWidth="1"/>
    <col min="9475" max="9477" width="15.875" style="30" customWidth="1"/>
    <col min="9478" max="9479" width="10.875" style="30" customWidth="1"/>
    <col min="9480" max="9480" width="2.125" style="30" customWidth="1"/>
    <col min="9481" max="9728" width="9" style="30" customWidth="1"/>
    <col min="9729" max="9729" width="2.625" style="30" customWidth="1"/>
    <col min="9730" max="9730" width="13.375" style="30" customWidth="1"/>
    <col min="9731" max="9733" width="15.875" style="30" customWidth="1"/>
    <col min="9734" max="9735" width="10.875" style="30" customWidth="1"/>
    <col min="9736" max="9736" width="2.125" style="30" customWidth="1"/>
    <col min="9737" max="9984" width="9" style="30" customWidth="1"/>
    <col min="9985" max="9985" width="2.625" style="30" customWidth="1"/>
    <col min="9986" max="9986" width="13.375" style="30" customWidth="1"/>
    <col min="9987" max="9989" width="15.875" style="30" customWidth="1"/>
    <col min="9990" max="9991" width="10.875" style="30" customWidth="1"/>
    <col min="9992" max="9992" width="2.125" style="30" customWidth="1"/>
    <col min="9993" max="10240" width="9" style="30" customWidth="1"/>
    <col min="10241" max="10241" width="2.625" style="30" customWidth="1"/>
    <col min="10242" max="10242" width="13.375" style="30" customWidth="1"/>
    <col min="10243" max="10245" width="15.875" style="30" customWidth="1"/>
    <col min="10246" max="10247" width="10.875" style="30" customWidth="1"/>
    <col min="10248" max="10248" width="2.125" style="30" customWidth="1"/>
    <col min="10249" max="10496" width="9" style="30" customWidth="1"/>
    <col min="10497" max="10497" width="2.625" style="30" customWidth="1"/>
    <col min="10498" max="10498" width="13.375" style="30" customWidth="1"/>
    <col min="10499" max="10501" width="15.875" style="30" customWidth="1"/>
    <col min="10502" max="10503" width="10.875" style="30" customWidth="1"/>
    <col min="10504" max="10504" width="2.125" style="30" customWidth="1"/>
    <col min="10505" max="10752" width="9" style="30" customWidth="1"/>
    <col min="10753" max="10753" width="2.625" style="30" customWidth="1"/>
    <col min="10754" max="10754" width="13.375" style="30" customWidth="1"/>
    <col min="10755" max="10757" width="15.875" style="30" customWidth="1"/>
    <col min="10758" max="10759" width="10.875" style="30" customWidth="1"/>
    <col min="10760" max="10760" width="2.125" style="30" customWidth="1"/>
    <col min="10761" max="11008" width="9" style="30" customWidth="1"/>
    <col min="11009" max="11009" width="2.625" style="30" customWidth="1"/>
    <col min="11010" max="11010" width="13.375" style="30" customWidth="1"/>
    <col min="11011" max="11013" width="15.875" style="30" customWidth="1"/>
    <col min="11014" max="11015" width="10.875" style="30" customWidth="1"/>
    <col min="11016" max="11016" width="2.125" style="30" customWidth="1"/>
    <col min="11017" max="11264" width="9" style="30" customWidth="1"/>
    <col min="11265" max="11265" width="2.625" style="30" customWidth="1"/>
    <col min="11266" max="11266" width="13.375" style="30" customWidth="1"/>
    <col min="11267" max="11269" width="15.875" style="30" customWidth="1"/>
    <col min="11270" max="11271" width="10.875" style="30" customWidth="1"/>
    <col min="11272" max="11272" width="2.125" style="30" customWidth="1"/>
    <col min="11273" max="11520" width="9" style="30" customWidth="1"/>
    <col min="11521" max="11521" width="2.625" style="30" customWidth="1"/>
    <col min="11522" max="11522" width="13.375" style="30" customWidth="1"/>
    <col min="11523" max="11525" width="15.875" style="30" customWidth="1"/>
    <col min="11526" max="11527" width="10.875" style="30" customWidth="1"/>
    <col min="11528" max="11528" width="2.125" style="30" customWidth="1"/>
    <col min="11529" max="11776" width="9" style="30" customWidth="1"/>
    <col min="11777" max="11777" width="2.625" style="30" customWidth="1"/>
    <col min="11778" max="11778" width="13.375" style="30" customWidth="1"/>
    <col min="11779" max="11781" width="15.875" style="30" customWidth="1"/>
    <col min="11782" max="11783" width="10.875" style="30" customWidth="1"/>
    <col min="11784" max="11784" width="2.125" style="30" customWidth="1"/>
    <col min="11785" max="12032" width="9" style="30" customWidth="1"/>
    <col min="12033" max="12033" width="2.625" style="30" customWidth="1"/>
    <col min="12034" max="12034" width="13.375" style="30" customWidth="1"/>
    <col min="12035" max="12037" width="15.875" style="30" customWidth="1"/>
    <col min="12038" max="12039" width="10.875" style="30" customWidth="1"/>
    <col min="12040" max="12040" width="2.125" style="30" customWidth="1"/>
    <col min="12041" max="12288" width="9" style="30" customWidth="1"/>
    <col min="12289" max="12289" width="2.625" style="30" customWidth="1"/>
    <col min="12290" max="12290" width="13.375" style="30" customWidth="1"/>
    <col min="12291" max="12293" width="15.875" style="30" customWidth="1"/>
    <col min="12294" max="12295" width="10.875" style="30" customWidth="1"/>
    <col min="12296" max="12296" width="2.125" style="30" customWidth="1"/>
    <col min="12297" max="12544" width="9" style="30" customWidth="1"/>
    <col min="12545" max="12545" width="2.625" style="30" customWidth="1"/>
    <col min="12546" max="12546" width="13.375" style="30" customWidth="1"/>
    <col min="12547" max="12549" width="15.875" style="30" customWidth="1"/>
    <col min="12550" max="12551" width="10.875" style="30" customWidth="1"/>
    <col min="12552" max="12552" width="2.125" style="30" customWidth="1"/>
    <col min="12553" max="12800" width="9" style="30" customWidth="1"/>
    <col min="12801" max="12801" width="2.625" style="30" customWidth="1"/>
    <col min="12802" max="12802" width="13.375" style="30" customWidth="1"/>
    <col min="12803" max="12805" width="15.875" style="30" customWidth="1"/>
    <col min="12806" max="12807" width="10.875" style="30" customWidth="1"/>
    <col min="12808" max="12808" width="2.125" style="30" customWidth="1"/>
    <col min="12809" max="13056" width="9" style="30" customWidth="1"/>
    <col min="13057" max="13057" width="2.625" style="30" customWidth="1"/>
    <col min="13058" max="13058" width="13.375" style="30" customWidth="1"/>
    <col min="13059" max="13061" width="15.875" style="30" customWidth="1"/>
    <col min="13062" max="13063" width="10.875" style="30" customWidth="1"/>
    <col min="13064" max="13064" width="2.125" style="30" customWidth="1"/>
    <col min="13065" max="13312" width="9" style="30" customWidth="1"/>
    <col min="13313" max="13313" width="2.625" style="30" customWidth="1"/>
    <col min="13314" max="13314" width="13.375" style="30" customWidth="1"/>
    <col min="13315" max="13317" width="15.875" style="30" customWidth="1"/>
    <col min="13318" max="13319" width="10.875" style="30" customWidth="1"/>
    <col min="13320" max="13320" width="2.125" style="30" customWidth="1"/>
    <col min="13321" max="13568" width="9" style="30" customWidth="1"/>
    <col min="13569" max="13569" width="2.625" style="30" customWidth="1"/>
    <col min="13570" max="13570" width="13.375" style="30" customWidth="1"/>
    <col min="13571" max="13573" width="15.875" style="30" customWidth="1"/>
    <col min="13574" max="13575" width="10.875" style="30" customWidth="1"/>
    <col min="13576" max="13576" width="2.125" style="30" customWidth="1"/>
    <col min="13577" max="13824" width="9" style="30" customWidth="1"/>
    <col min="13825" max="13825" width="2.625" style="30" customWidth="1"/>
    <col min="13826" max="13826" width="13.375" style="30" customWidth="1"/>
    <col min="13827" max="13829" width="15.875" style="30" customWidth="1"/>
    <col min="13830" max="13831" width="10.875" style="30" customWidth="1"/>
    <col min="13832" max="13832" width="2.125" style="30" customWidth="1"/>
    <col min="13833" max="14080" width="9" style="30" customWidth="1"/>
    <col min="14081" max="14081" width="2.625" style="30" customWidth="1"/>
    <col min="14082" max="14082" width="13.375" style="30" customWidth="1"/>
    <col min="14083" max="14085" width="15.875" style="30" customWidth="1"/>
    <col min="14086" max="14087" width="10.875" style="30" customWidth="1"/>
    <col min="14088" max="14088" width="2.125" style="30" customWidth="1"/>
    <col min="14089" max="14336" width="9" style="30" customWidth="1"/>
    <col min="14337" max="14337" width="2.625" style="30" customWidth="1"/>
    <col min="14338" max="14338" width="13.375" style="30" customWidth="1"/>
    <col min="14339" max="14341" width="15.875" style="30" customWidth="1"/>
    <col min="14342" max="14343" width="10.875" style="30" customWidth="1"/>
    <col min="14344" max="14344" width="2.125" style="30" customWidth="1"/>
    <col min="14345" max="14592" width="9" style="30" customWidth="1"/>
    <col min="14593" max="14593" width="2.625" style="30" customWidth="1"/>
    <col min="14594" max="14594" width="13.375" style="30" customWidth="1"/>
    <col min="14595" max="14597" width="15.875" style="30" customWidth="1"/>
    <col min="14598" max="14599" width="10.875" style="30" customWidth="1"/>
    <col min="14600" max="14600" width="2.125" style="30" customWidth="1"/>
    <col min="14601" max="14848" width="9" style="30" customWidth="1"/>
    <col min="14849" max="14849" width="2.625" style="30" customWidth="1"/>
    <col min="14850" max="14850" width="13.375" style="30" customWidth="1"/>
    <col min="14851" max="14853" width="15.875" style="30" customWidth="1"/>
    <col min="14854" max="14855" width="10.875" style="30" customWidth="1"/>
    <col min="14856" max="14856" width="2.125" style="30" customWidth="1"/>
    <col min="14857" max="15104" width="9" style="30" customWidth="1"/>
    <col min="15105" max="15105" width="2.625" style="30" customWidth="1"/>
    <col min="15106" max="15106" width="13.375" style="30" customWidth="1"/>
    <col min="15107" max="15109" width="15.875" style="30" customWidth="1"/>
    <col min="15110" max="15111" width="10.875" style="30" customWidth="1"/>
    <col min="15112" max="15112" width="2.125" style="30" customWidth="1"/>
    <col min="15113" max="15360" width="9" style="30" customWidth="1"/>
    <col min="15361" max="15361" width="2.625" style="30" customWidth="1"/>
    <col min="15362" max="15362" width="13.375" style="30" customWidth="1"/>
    <col min="15363" max="15365" width="15.875" style="30" customWidth="1"/>
    <col min="15366" max="15367" width="10.875" style="30" customWidth="1"/>
    <col min="15368" max="15368" width="2.125" style="30" customWidth="1"/>
    <col min="15369" max="15616" width="9" style="30" customWidth="1"/>
    <col min="15617" max="15617" width="2.625" style="30" customWidth="1"/>
    <col min="15618" max="15618" width="13.375" style="30" customWidth="1"/>
    <col min="15619" max="15621" width="15.875" style="30" customWidth="1"/>
    <col min="15622" max="15623" width="10.875" style="30" customWidth="1"/>
    <col min="15624" max="15624" width="2.125" style="30" customWidth="1"/>
    <col min="15625" max="15872" width="9" style="30" customWidth="1"/>
    <col min="15873" max="15873" width="2.625" style="30" customWidth="1"/>
    <col min="15874" max="15874" width="13.375" style="30" customWidth="1"/>
    <col min="15875" max="15877" width="15.875" style="30" customWidth="1"/>
    <col min="15878" max="15879" width="10.875" style="30" customWidth="1"/>
    <col min="15880" max="15880" width="2.125" style="30" customWidth="1"/>
    <col min="15881" max="16128" width="9" style="30" customWidth="1"/>
    <col min="16129" max="16129" width="2.625" style="30" customWidth="1"/>
    <col min="16130" max="16130" width="13.375" style="30" customWidth="1"/>
    <col min="16131" max="16133" width="15.875" style="30" customWidth="1"/>
    <col min="16134" max="16135" width="10.875" style="30" customWidth="1"/>
    <col min="16136" max="16136" width="2.125" style="30" customWidth="1"/>
    <col min="16137" max="16384" width="9" style="30" customWidth="1"/>
  </cols>
  <sheetData>
    <row r="1" spans="1:7" ht="24.95" customHeight="1">
      <c r="A1" s="31" t="s">
        <v>119</v>
      </c>
    </row>
    <row r="2" spans="1:7" ht="15" customHeight="1"/>
    <row r="3" spans="1:7" s="4" customFormat="1" ht="15" customHeight="1">
      <c r="A3" s="4"/>
      <c r="B3" s="4"/>
      <c r="C3" s="4"/>
      <c r="D3" s="4"/>
      <c r="E3" s="4"/>
      <c r="F3" s="4"/>
      <c r="G3" s="16" t="s">
        <v>66</v>
      </c>
    </row>
    <row r="4" spans="1:7" s="4" customFormat="1" ht="20.100000000000001" customHeight="1">
      <c r="A4" s="4"/>
      <c r="B4" s="7" t="s">
        <v>277</v>
      </c>
      <c r="C4" s="8" t="s">
        <v>65</v>
      </c>
      <c r="D4" s="8"/>
      <c r="E4" s="8"/>
      <c r="F4" s="8" t="s">
        <v>10</v>
      </c>
      <c r="G4" s="8" t="s">
        <v>67</v>
      </c>
    </row>
    <row r="5" spans="1:7" s="4" customFormat="1" ht="35.1" customHeight="1">
      <c r="A5" s="4"/>
      <c r="B5" s="32"/>
      <c r="C5" s="10" t="s">
        <v>23</v>
      </c>
      <c r="D5" s="8" t="s">
        <v>68</v>
      </c>
      <c r="E5" s="8" t="s">
        <v>70</v>
      </c>
      <c r="F5" s="8"/>
      <c r="G5" s="8"/>
    </row>
    <row r="6" spans="1:7" s="4" customFormat="1" ht="30" customHeight="1">
      <c r="A6" s="4"/>
      <c r="B6" s="8" t="s">
        <v>72</v>
      </c>
      <c r="C6" s="25">
        <v>41013</v>
      </c>
      <c r="D6" s="25">
        <v>1789</v>
      </c>
      <c r="E6" s="25">
        <v>760</v>
      </c>
      <c r="F6" s="25">
        <v>2442</v>
      </c>
      <c r="G6" s="25">
        <v>46004</v>
      </c>
    </row>
    <row r="7" spans="1:7" s="4" customFormat="1" ht="30" customHeight="1">
      <c r="A7" s="4"/>
      <c r="B7" s="8" t="s">
        <v>24</v>
      </c>
      <c r="C7" s="25">
        <v>42082</v>
      </c>
      <c r="D7" s="25">
        <v>1604</v>
      </c>
      <c r="E7" s="25">
        <v>559</v>
      </c>
      <c r="F7" s="25">
        <v>2363</v>
      </c>
      <c r="G7" s="25">
        <v>46608</v>
      </c>
    </row>
    <row r="8" spans="1:7" s="4" customFormat="1" ht="30" customHeight="1">
      <c r="A8" s="4"/>
      <c r="B8" s="8" t="s">
        <v>77</v>
      </c>
      <c r="C8" s="25">
        <v>43116</v>
      </c>
      <c r="D8" s="25">
        <v>1712</v>
      </c>
      <c r="E8" s="25">
        <v>746</v>
      </c>
      <c r="F8" s="25">
        <v>2405</v>
      </c>
      <c r="G8" s="25">
        <v>47979</v>
      </c>
    </row>
    <row r="9" spans="1:7" s="4" customFormat="1" ht="30" customHeight="1">
      <c r="A9" s="4"/>
      <c r="B9" s="8" t="s">
        <v>31</v>
      </c>
      <c r="C9" s="25">
        <v>42097</v>
      </c>
      <c r="D9" s="25">
        <v>1535</v>
      </c>
      <c r="E9" s="25">
        <v>787</v>
      </c>
      <c r="F9" s="25">
        <v>2280</v>
      </c>
      <c r="G9" s="25">
        <v>46699</v>
      </c>
    </row>
    <row r="10" spans="1:7" s="4" customFormat="1" ht="30" customHeight="1">
      <c r="A10" s="4"/>
      <c r="B10" s="8" t="s">
        <v>41</v>
      </c>
      <c r="C10" s="25">
        <v>42740</v>
      </c>
      <c r="D10" s="25">
        <v>1257</v>
      </c>
      <c r="E10" s="25">
        <v>649</v>
      </c>
      <c r="F10" s="25">
        <v>2245</v>
      </c>
      <c r="G10" s="25">
        <v>46891</v>
      </c>
    </row>
    <row r="11" spans="1:7" s="4" customFormat="1" ht="30" customHeight="1">
      <c r="A11" s="4"/>
      <c r="B11" s="8" t="s">
        <v>144</v>
      </c>
      <c r="C11" s="25">
        <v>42490</v>
      </c>
      <c r="D11" s="25">
        <v>1458</v>
      </c>
      <c r="E11" s="25">
        <v>697</v>
      </c>
      <c r="F11" s="25">
        <v>2005</v>
      </c>
      <c r="G11" s="25">
        <v>46650</v>
      </c>
    </row>
    <row r="12" spans="1:7" s="4" customFormat="1" ht="30" customHeight="1">
      <c r="A12" s="4"/>
      <c r="B12" s="8" t="s">
        <v>146</v>
      </c>
      <c r="C12" s="25">
        <v>38058</v>
      </c>
      <c r="D12" s="25">
        <v>1570</v>
      </c>
      <c r="E12" s="25">
        <v>629</v>
      </c>
      <c r="F12" s="25">
        <v>2040</v>
      </c>
      <c r="G12" s="25">
        <f>SUM(C12:F12)</f>
        <v>42297</v>
      </c>
    </row>
    <row r="13" spans="1:7" s="4" customFormat="1" ht="30" customHeight="1">
      <c r="A13" s="4"/>
      <c r="B13" s="8" t="s">
        <v>258</v>
      </c>
      <c r="C13" s="25">
        <v>22763</v>
      </c>
      <c r="D13" s="25">
        <v>587</v>
      </c>
      <c r="E13" s="25">
        <v>311</v>
      </c>
      <c r="F13" s="25">
        <v>857</v>
      </c>
      <c r="G13" s="25">
        <v>24518</v>
      </c>
    </row>
    <row r="14" spans="1:7" s="4" customFormat="1" ht="30" customHeight="1">
      <c r="A14" s="4"/>
      <c r="B14" s="8" t="s">
        <v>57</v>
      </c>
      <c r="C14" s="25">
        <v>26003</v>
      </c>
      <c r="D14" s="25">
        <v>641</v>
      </c>
      <c r="E14" s="25">
        <v>323</v>
      </c>
      <c r="F14" s="25">
        <v>1031</v>
      </c>
      <c r="G14" s="25">
        <v>27998</v>
      </c>
    </row>
    <row r="15" spans="1:7" s="4" customFormat="1" ht="30" customHeight="1">
      <c r="A15" s="4"/>
      <c r="B15" s="8" t="s">
        <v>206</v>
      </c>
      <c r="C15" s="25">
        <v>26467</v>
      </c>
      <c r="D15" s="25">
        <v>515</v>
      </c>
      <c r="E15" s="25">
        <v>347</v>
      </c>
      <c r="F15" s="25">
        <v>2313</v>
      </c>
      <c r="G15" s="25">
        <v>29642</v>
      </c>
    </row>
    <row r="16" spans="1:7" s="4" customFormat="1" ht="30" customHeight="1">
      <c r="A16" s="4"/>
      <c r="B16" s="8" t="s">
        <v>340</v>
      </c>
      <c r="C16" s="25">
        <v>29999</v>
      </c>
      <c r="D16" s="25">
        <v>868</v>
      </c>
      <c r="E16" s="25">
        <v>638</v>
      </c>
      <c r="F16" s="25">
        <v>1662</v>
      </c>
      <c r="G16" s="25">
        <v>33167</v>
      </c>
    </row>
    <row r="17" spans="1:7" s="4" customFormat="1" ht="30" customHeight="1">
      <c r="A17" s="4"/>
      <c r="B17" s="8" t="s">
        <v>344</v>
      </c>
      <c r="C17" s="25">
        <v>27754</v>
      </c>
      <c r="D17" s="25">
        <v>685</v>
      </c>
      <c r="E17" s="25">
        <v>747</v>
      </c>
      <c r="F17" s="25">
        <v>1608</v>
      </c>
      <c r="G17" s="25">
        <v>30794</v>
      </c>
    </row>
    <row r="18" spans="1:7" s="4" customFormat="1" ht="13.2">
      <c r="A18" s="4"/>
      <c r="B18" s="4"/>
      <c r="C18" s="4"/>
      <c r="D18" s="4"/>
      <c r="E18" s="4"/>
      <c r="F18" s="4"/>
      <c r="G18" s="4"/>
    </row>
    <row r="19" spans="1:7" s="4" customFormat="1" ht="13.2">
      <c r="A19" s="4"/>
      <c r="B19" s="4"/>
      <c r="C19" s="4"/>
      <c r="D19" s="4"/>
      <c r="E19" s="4"/>
      <c r="F19" s="4"/>
      <c r="G19" s="4"/>
    </row>
    <row r="20" spans="1:7" s="4" customFormat="1" ht="13.2">
      <c r="A20" s="4"/>
      <c r="B20" s="4"/>
      <c r="C20" s="4"/>
      <c r="D20" s="4"/>
      <c r="E20" s="4"/>
      <c r="F20" s="4"/>
      <c r="G20" s="4"/>
    </row>
    <row r="21" spans="1:7" s="4" customFormat="1" ht="13.2">
      <c r="A21" s="4"/>
      <c r="B21" s="4"/>
      <c r="C21" s="4"/>
      <c r="D21" s="4"/>
      <c r="E21" s="4"/>
      <c r="F21" s="4"/>
      <c r="G21" s="4"/>
    </row>
    <row r="22" spans="1:7" s="4" customFormat="1" ht="13.2">
      <c r="A22" s="4"/>
      <c r="B22" s="4"/>
      <c r="C22" s="4"/>
      <c r="D22" s="4"/>
      <c r="E22" s="4"/>
      <c r="F22" s="4"/>
      <c r="G22" s="4"/>
    </row>
    <row r="23" spans="1:7" s="4" customFormat="1" ht="13.2">
      <c r="A23" s="4"/>
      <c r="B23" s="4"/>
      <c r="C23" s="4"/>
      <c r="D23" s="4"/>
      <c r="E23" s="4"/>
      <c r="F23" s="4"/>
      <c r="G23" s="4"/>
    </row>
    <row r="24" spans="1:7" s="4" customFormat="1" ht="13.2">
      <c r="A24" s="4"/>
      <c r="B24" s="4"/>
      <c r="C24" s="4"/>
      <c r="D24" s="4"/>
      <c r="E24" s="4"/>
      <c r="F24" s="4"/>
      <c r="G24" s="4"/>
    </row>
  </sheetData>
  <customSheetViews>
    <customSheetView guid="{A5EB8AB4-CC80-C84C-8B39-14C6B33257B7}" view="pageBreakPreview" topLeftCell="A2">
      <selection activeCell="G15" sqref="G15"/>
      <pageMargins left="0.70866141732283472" right="0.70866141732283472" top="0.74803149606299213" bottom="0.74803149606299213" header="0.31496062992125984" footer="0.31496062992125984"/>
      <pageSetup paperSize="9" scale="90" cellComments="asDisplayed" r:id="rId1"/>
    </customSheetView>
    <customSheetView guid="{E537E2BF-54E7-AF4D-9A48-B68363196703}" view="pageBreakPreview" topLeftCell="A2">
      <selection activeCell="G15" sqref="G15"/>
      <pageMargins left="0.70866141732283472" right="0.70866141732283472" top="0.74803149606299213" bottom="0.74803149606299213" header="0.31496062992125984" footer="0.31496062992125984"/>
      <pageSetup paperSize="9" scale="90" cellComments="asDisplayed" r:id="rId2"/>
    </customSheetView>
    <customSheetView guid="{5176ADCB-C40E-8740-8D62-B82BE93AE2C6}" view="pageBreakPreview" topLeftCell="A2">
      <selection activeCell="C15" sqref="C15:G15"/>
      <pageMargins left="0.70866141732283472" right="0.70866141732283472" top="0.74803149606299213" bottom="0.74803149606299213" header="0.31496062992125984" footer="0.31496062992125984"/>
      <pageSetup paperSize="9" scale="90" cellComments="asDisplayed" r:id="rId3"/>
    </customSheetView>
    <customSheetView guid="{A158B920-AC25-424B-9959-14AC4A1CF9B5}" view="pageBreakPreview">
      <selection activeCell="F14" sqref="F14"/>
      <pageMargins left="0.70866141732283472" right="0.70866141732283472" top="0.74803149606299213" bottom="0.74803149606299213" header="0.31496062992125984" footer="0.31496062992125984"/>
      <pageSetup paperSize="9" scale="90" cellComments="asDisplayed" r:id="rId4"/>
    </customSheetView>
    <customSheetView guid="{4BE84941-5C45-A84E-88CE-6305226712FF}" view="pageBreakPreview">
      <selection activeCell="F14" sqref="F14"/>
      <pageMargins left="0.70866141732283472" right="0.70866141732283472" top="0.74803149606299213" bottom="0.74803149606299213" header="0.31496062992125984" footer="0.31496062992125984"/>
      <pageSetup paperSize="9" scale="90" cellComments="asDisplayed" r:id="rId5"/>
    </customSheetView>
    <customSheetView guid="{4996860D-290A-3A41-87F4-08FFB3697A1E}" showPageBreaks="1" view="pageBreakPreview">
      <selection activeCell="F14" sqref="F14"/>
      <pageMargins left="0.70866141732283472" right="0.70866141732283472" top="0.74803149606299213" bottom="0.74803149606299213" header="0.31496062992125984" footer="0.31496062992125984"/>
      <pageSetup paperSize="9" scale="90" cellComments="asDisplayed" r:id="rId6"/>
    </customSheetView>
    <customSheetView guid="{195A10FC-8BA6-8348-BB06-0EE2D4EBE68F}" view="pageBreakPreview">
      <selection activeCell="F14" sqref="F14"/>
      <pageMargins left="0.70866141732283472" right="0.70866141732283472" top="0.74803149606299213" bottom="0.74803149606299213" header="0.31496062992125984" footer="0.31496062992125984"/>
      <pageSetup paperSize="9" scale="90" cellComments="asDisplayed" r:id="rId7"/>
    </customSheetView>
    <customSheetView guid="{33BBD285-785B-C24D-B50A-4C98AC895287}" showPageBreaks="1" view="pageBreakPreview">
      <selection activeCell="F14" sqref="F14"/>
      <pageMargins left="0.70866141732283472" right="0.70866141732283472" top="0.74803149606299213" bottom="0.74803149606299213" header="0.31496062992125984" footer="0.31496062992125984"/>
      <pageSetup paperSize="9" scale="90" cellComments="asDisplayed" r:id="rId8"/>
    </customSheetView>
    <customSheetView guid="{692EB781-55BD-954F-BFCF-8FB37DE8AEFA}" view="pageBreakPreview" topLeftCell="A9">
      <selection activeCell="H16" sqref="H16"/>
      <pageMargins left="0.70866141732283472" right="0.70866141732283472" top="0.74803149606299213" bottom="0.74803149606299213" header="0.31496062992125984" footer="0.31496062992125984"/>
      <pageSetup paperSize="9" scale="90" cellComments="asDisplayed" r:id="rId9"/>
    </customSheetView>
    <customSheetView guid="{B757FC03-6083-3442-BB1D-780F7D0FC782}" view="pageBreakPreview" topLeftCell="A9">
      <selection activeCell="H16" sqref="H16"/>
      <pageMargins left="0.70866141732283472" right="0.70866141732283472" top="0.74803149606299213" bottom="0.74803149606299213" header="0.31496062992125984" footer="0.31496062992125984"/>
      <pageSetup paperSize="9" scale="90" cellComments="asDisplayed" r:id="rId10"/>
    </customSheetView>
    <customSheetView guid="{FE2DFBF2-B424-5B4D-9BA1-C706581D34E7}" view="pageBreakPreview">
      <selection activeCell="F14" sqref="F14"/>
      <pageMargins left="0.70866141732283472" right="0.70866141732283472" top="0.74803149606299213" bottom="0.74803149606299213" header="0.31496062992125984" footer="0.31496062992125984"/>
      <pageSetup paperSize="9" scale="90" cellComments="asDisplayed" r:id="rId11"/>
    </customSheetView>
    <customSheetView guid="{B13CC535-C729-354C-9E06-85A6743B2336}" view="pageBreakPreview">
      <selection activeCell="F14" sqref="F14"/>
      <pageMargins left="0.70866141732283472" right="0.70866141732283472" top="0.74803149606299213" bottom="0.74803149606299213" header="0.31496062992125984" footer="0.31496062992125984"/>
      <pageSetup paperSize="9" scale="90" cellComments="asDisplayed" r:id="rId12"/>
    </customSheetView>
    <customSheetView guid="{CABF87AC-595D-E643-8BF0-9EB9AA0D768A}" showPageBreaks="1" view="pageBreakPreview" topLeftCell="A2">
      <selection activeCell="G15" sqref="G15"/>
      <pageMargins left="0.70866141732283472" right="0.70866141732283472" top="0.74803149606299213" bottom="0.74803149606299213" header="0.31496062992125984" footer="0.31496062992125984"/>
      <pageSetup paperSize="9" scale="90" cellComments="asDisplayed" r:id="rId13"/>
    </customSheetView>
    <customSheetView guid="{243EC010-C615-5A40-A970-628BEF2BE6DA}" view="pageBreakPreview" topLeftCell="A2">
      <selection activeCell="G15" sqref="G15"/>
      <pageMargins left="0.70866141732283472" right="0.70866141732283472" top="0.74803149606299213" bottom="0.74803149606299213" header="0.31496062992125984" footer="0.31496062992125984"/>
      <pageSetup paperSize="9" scale="90" cellComments="asDisplayed" r:id="rId14"/>
    </customSheetView>
    <customSheetView guid="{CAB07F43-7E89-7745-9891-2E17B06210E6}" view="pageBreakPreview" topLeftCell="A2">
      <selection activeCell="G15" sqref="G15"/>
      <pageMargins left="0.70866141732283472" right="0.70866141732283472" top="0.74803149606299213" bottom="0.74803149606299213" header="0.31496062992125984" footer="0.31496062992125984"/>
      <pageSetup paperSize="9" scale="90" cellComments="asDisplayed" r:id="rId15"/>
    </customSheetView>
    <customSheetView guid="{97B3E7CA-F0B3-3143-B2E4-7F6A2ED5C48C}" view="pageBreakPreview" topLeftCell="A2">
      <selection activeCell="G15" sqref="G15"/>
      <pageMargins left="0.70866141732283472" right="0.70866141732283472" top="0.74803149606299213" bottom="0.74803149606299213" header="0.31496062992125984" footer="0.31496062992125984"/>
      <pageSetup paperSize="9" scale="90" cellComments="asDisplayed" r:id="rId16"/>
    </customSheetView>
    <customSheetView guid="{DE9E460F-C89E-5645-AA7E-CE9C4C2CFC12}" showPageBreaks="1" view="pageBreakPreview" topLeftCell="A2">
      <selection activeCell="G15" sqref="G15"/>
      <pageMargins left="0.70866141732283472" right="0.70866141732283472" top="0.74803149606299213" bottom="0.74803149606299213" header="0.31496062992125984" footer="0.31496062992125984"/>
      <pageSetup paperSize="9" scale="90" cellComments="asDisplayed" r:id="rId17"/>
    </customSheetView>
    <customSheetView guid="{C77EF332-7D80-1044-85D5-819F18ECD7B4}" view="pageBreakPreview" topLeftCell="A7">
      <selection activeCell="L12" sqref="L12"/>
      <pageMargins left="0.70866141732283472" right="0.70866141732283472" top="0.74803149606299213" bottom="0.74803149606299213" header="0.31496062992125984" footer="0.31496062992125984"/>
      <pageSetup paperSize="9" scale="90" cellComments="asDisplayed" r:id="rId18"/>
    </customSheetView>
    <customSheetView guid="{6CECD241-1D6C-7646-92A8-757A358CF712}" showPageBreaks="1" view="pageBreakPreview" topLeftCell="A7">
      <selection activeCell="L12" sqref="L12"/>
      <pageMargins left="0.70866141732283472" right="0.70866141732283472" top="0.74803149606299213" bottom="0.74803149606299213" header="0.31496062992125984" footer="0.31496062992125984"/>
      <pageSetup paperSize="9" scale="90" cellComments="asDisplayed" r:id="rId19"/>
    </customSheetView>
    <customSheetView guid="{2F70F053-3AC9-1B4A-91C9-6FBA078D9D33}" view="pageBreakPreview" topLeftCell="A7">
      <selection activeCell="L12" sqref="L12"/>
      <pageMargins left="0.70866141732283472" right="0.70866141732283472" top="0.74803149606299213" bottom="0.74803149606299213" header="0.31496062992125984" footer="0.31496062992125984"/>
      <pageSetup paperSize="9" scale="90" cellComments="asDisplayed" r:id="rId20"/>
    </customSheetView>
    <customSheetView guid="{C4ABE724-0C48-564B-B46B-A8D4415A7CA3}" showPageBreaks="1" view="pageBreakPreview" topLeftCell="A9">
      <selection activeCell="H16" sqref="H16"/>
      <pageMargins left="0.70866141732283472" right="0.70866141732283472" top="0.74803149606299213" bottom="0.74803149606299213" header="0.31496062992125984" footer="0.31496062992125984"/>
      <pageSetup paperSize="9" scale="90" cellComments="asDisplayed" r:id="rId21"/>
    </customSheetView>
    <customSheetView guid="{921C762F-6DA3-EC47-BFAE-A316B3663034}" view="pageBreakPreview" topLeftCell="A9">
      <selection activeCell="H16" sqref="H16"/>
      <pageMargins left="0.70866141732283472" right="0.70866141732283472" top="0.74803149606299213" bottom="0.74803149606299213" header="0.31496062992125984" footer="0.31496062992125984"/>
      <pageSetup paperSize="9" scale="90" cellComments="asDisplayed" r:id="rId22"/>
    </customSheetView>
    <customSheetView guid="{13BDB573-1580-9347-9292-9BDFB1BEC180}" showPageBreaks="1" view="pageBreakPreview" topLeftCell="A2">
      <selection activeCell="G15" sqref="G15"/>
      <pageMargins left="0.70866141732283472" right="0.70866141732283472" top="0.74803149606299213" bottom="0.74803149606299213" header="0.31496062992125984" footer="0.31496062992125984"/>
      <pageSetup paperSize="9" scale="90" cellComments="asDisplayed" r:id="rId23"/>
    </customSheetView>
    <customSheetView guid="{9D5A8730-9745-6543-AF40-A975993FFB3C}" showPageBreaks="1" view="pageBreakPreview" topLeftCell="A8">
      <selection activeCell="C20" sqref="C20"/>
      <pageMargins left="0.70866141732283472" right="0.70866141732283472" top="0.74803149606299213" bottom="0.74803149606299213" header="0.31496062992125984" footer="0.31496062992125984"/>
      <pageSetup paperSize="9" scale="90" cellComments="asDisplayed" r:id="rId24"/>
    </customSheetView>
    <customSheetView guid="{09F96152-7CAD-C243-A97A-98F3B0FC4A33}" view="pageBreakPreview" topLeftCell="A8">
      <selection activeCell="G17" sqref="B17:G17"/>
      <pageMargins left="0.70866141732283472" right="0.70866141732283472" top="0.74803149606299213" bottom="0.74803149606299213" header="0.31496062992125984" footer="0.31496062992125984"/>
      <pageSetup paperSize="9" scale="90" cellComments="asDisplayed" r:id="rId25"/>
    </customSheetView>
    <customSheetView guid="{096AC98C-6736-1040-B9D6-CB39671AF91F}" view="pageBreakPreview" topLeftCell="A8">
      <selection activeCell="G17" sqref="B17:G17"/>
      <pageMargins left="0.70866141732283472" right="0.70866141732283472" top="0.74803149606299213" bottom="0.74803149606299213" header="0.31496062992125984" footer="0.31496062992125984"/>
      <pageSetup paperSize="9" scale="90" cellComments="asDisplayed" r:id="rId26"/>
    </customSheetView>
    <customSheetView guid="{D0407C2C-ED8D-724D-8034-98AE8F8B3295}" view="pageBreakPreview" topLeftCell="A8">
      <selection activeCell="G17" sqref="B17:G17"/>
      <pageMargins left="0.70866141732283472" right="0.70866141732283472" top="0.74803149606299213" bottom="0.74803149606299213" header="0.31496062992125984" footer="0.31496062992125984"/>
      <pageSetup paperSize="9" scale="90" cellComments="asDisplayed" r:id="rId27"/>
    </customSheetView>
    <customSheetView guid="{E17413F9-D262-044C-8BA4-F44960AB96D1}" view="pageBreakPreview" topLeftCell="A8">
      <selection activeCell="G17" sqref="B17:G17"/>
      <pageMargins left="0.70866141732283472" right="0.70866141732283472" top="0.74803149606299213" bottom="0.74803149606299213" header="0.31496062992125984" footer="0.31496062992125984"/>
      <pageSetup paperSize="9" scale="90" cellComments="asDisplayed" r:id="rId28"/>
    </customSheetView>
    <customSheetView guid="{EDE1CF83-3546-8346-99C8-7E8DEBB3247D}" view="pageBreakPreview" topLeftCell="A8">
      <selection activeCell="G17" sqref="B17:G17"/>
      <pageMargins left="0.70866141732283472" right="0.70866141732283472" top="0.74803149606299213" bottom="0.74803149606299213" header="0.31496062992125984" footer="0.31496062992125984"/>
      <pageSetup paperSize="9" scale="90" cellComments="asDisplayed" r:id="rId29"/>
    </customSheetView>
    <customSheetView guid="{2D1C0343-8602-B54F-A57E-F5A867ED58F2}" view="pageBreakPreview" topLeftCell="A8">
      <selection activeCell="G17" sqref="B17:G17"/>
      <pageMargins left="0.70866141732283472" right="0.70866141732283472" top="0.74803149606299213" bottom="0.74803149606299213" header="0.31496062992125984" footer="0.31496062992125984"/>
      <pageSetup paperSize="9" scale="90" cellComments="asDisplayed" r:id="rId30"/>
    </customSheetView>
    <customSheetView guid="{938FE337-1D9D-3F4A-804B-BDD95C828A75}" view="pageBreakPreview" topLeftCell="A8">
      <selection activeCell="G17" sqref="B17:G17"/>
      <pageMargins left="0.70866141732283472" right="0.70866141732283472" top="0.74803149606299213" bottom="0.74803149606299213" header="0.31496062992125984" footer="0.31496062992125984"/>
      <pageSetup paperSize="9" scale="90" cellComments="asDisplayed" r:id="rId31"/>
    </customSheetView>
    <customSheetView guid="{95DD38D3-5F4A-574D-B2AE-3A0C3CFA9103}" view="pageBreakPreview" topLeftCell="A8">
      <selection activeCell="G17" sqref="B17:G17"/>
      <pageMargins left="0.70866141732283472" right="0.70866141732283472" top="0.74803149606299213" bottom="0.74803149606299213" header="0.31496062992125984" footer="0.31496062992125984"/>
      <pageSetup paperSize="9" scale="90" cellComments="asDisplayed" r:id="rId32"/>
    </customSheetView>
    <customSheetView guid="{12498608-D96F-BA43-B910-A260490D91ED}" view="pageBreakPreview" topLeftCell="A8">
      <selection activeCell="G17" sqref="B17:G17"/>
      <pageMargins left="0.70866141732283472" right="0.70866141732283472" top="0.74803149606299213" bottom="0.74803149606299213" header="0.31496062992125984" footer="0.31496062992125984"/>
      <pageSetup paperSize="9" scale="90" cellComments="asDisplayed" r:id="rId33"/>
    </customSheetView>
    <customSheetView guid="{288221DA-E461-3640-BCB6-AA8217898395}" view="pageBreakPreview" topLeftCell="A8">
      <selection activeCell="G17" sqref="B17:G17"/>
      <pageMargins left="0.70866141732283472" right="0.70866141732283472" top="0.74803149606299213" bottom="0.74803149606299213" header="0.31496062992125984" footer="0.31496062992125984"/>
      <pageSetup paperSize="9" scale="90" cellComments="asDisplayed" r:id="rId34"/>
    </customSheetView>
    <customSheetView guid="{D1685ABB-718A-CF4F-A312-08E85A5F4269}" view="pageBreakPreview" topLeftCell="A8">
      <selection activeCell="G17" sqref="B17:G17"/>
      <pageMargins left="0.70866141732283472" right="0.70866141732283472" top="0.74803149606299213" bottom="0.74803149606299213" header="0.31496062992125984" footer="0.31496062992125984"/>
      <pageSetup paperSize="9" scale="90" cellComments="asDisplayed" r:id="rId35"/>
    </customSheetView>
    <customSheetView guid="{257021EA-B7EA-3A40-A822-8BB94734030F}" view="pageBreakPreview" topLeftCell="A8">
      <selection activeCell="G17" sqref="B17:G17"/>
      <pageMargins left="0.70866141732283472" right="0.70866141732283472" top="0.74803149606299213" bottom="0.74803149606299213" header="0.31496062992125984" footer="0.31496062992125984"/>
      <pageSetup paperSize="9" scale="90" cellComments="asDisplayed" r:id="rId36"/>
    </customSheetView>
    <customSheetView guid="{F37DCB76-F5F4-0E4C-A170-F0CC306C23B7}" view="pageBreakPreview" topLeftCell="A5">
      <selection activeCell="G18" sqref="G18"/>
      <pageMargins left="0.70866141732283472" right="0.70866141732283472" top="0.74803149606299213" bottom="0.74803149606299213" header="0.31496062992125984" footer="0.31496062992125984"/>
      <pageSetup paperSize="9" scale="90" cellComments="asDisplayed" r:id="rId37"/>
    </customSheetView>
    <customSheetView guid="{FE39DD97-388C-6C4F-B164-A0DF07EE2E06}" view="pageBreakPreview" topLeftCell="A5">
      <selection activeCell="G18" sqref="G18"/>
      <pageMargins left="0.70866141732283472" right="0.70866141732283472" top="0.74803149606299213" bottom="0.74803149606299213" header="0.31496062992125984" footer="0.31496062992125984"/>
      <pageSetup paperSize="9" scale="90" cellComments="asDisplayed" r:id="rId38"/>
    </customSheetView>
    <customSheetView guid="{81A4239D-FC03-824F-9FC1-1718C6BC9AEE}" view="pageBreakPreview" topLeftCell="A5">
      <selection activeCell="G18" sqref="G18"/>
      <pageMargins left="0.70866141732283472" right="0.70866141732283472" top="0.74803149606299213" bottom="0.74803149606299213" header="0.31496062992125984" footer="0.31496062992125984"/>
      <pageSetup paperSize="9" scale="90" cellComments="asDisplayed" r:id="rId39"/>
    </customSheetView>
  </customSheetViews>
  <mergeCells count="4">
    <mergeCell ref="C4:E4"/>
    <mergeCell ref="B4:B5"/>
    <mergeCell ref="F4:F5"/>
    <mergeCell ref="G4:G5"/>
  </mergeCells>
  <phoneticPr fontId="29"/>
  <pageMargins left="0.70866141732283472" right="0.70866141732283472" top="0.74803149606299213" bottom="0.74803149606299213" header="0.31496062992125984" footer="0.31496062992125984"/>
  <pageSetup paperSize="9" scale="90" fitToWidth="1" fitToHeight="1" usePrinterDefaults="1" cellComments="asDisplayed" r:id="rId40"/>
</worksheet>
</file>

<file path=xl/worksheets/sheet4.xml><?xml version="1.0" encoding="utf-8"?>
<worksheet xmlns="http://schemas.openxmlformats.org/spreadsheetml/2006/main" xmlns:r="http://schemas.openxmlformats.org/officeDocument/2006/relationships" xmlns:mc="http://schemas.openxmlformats.org/markup-compatibility/2006">
  <dimension ref="A1:D22"/>
  <sheetViews>
    <sheetView view="pageBreakPreview" topLeftCell="A13" zoomScaleSheetLayoutView="100" workbookViewId="0">
      <selection activeCell="B16" sqref="B16"/>
    </sheetView>
  </sheetViews>
  <sheetFormatPr defaultRowHeight="16.2"/>
  <cols>
    <col min="1" max="1" width="2.625" style="30" customWidth="1"/>
    <col min="2" max="2" width="15.625" style="30" customWidth="1"/>
    <col min="3" max="4" width="20.625" style="30" customWidth="1"/>
    <col min="5" max="5" width="15.875" style="30" customWidth="1"/>
    <col min="6" max="7" width="10.875" style="30" customWidth="1"/>
    <col min="8" max="8" width="2.125" style="30" customWidth="1"/>
    <col min="9" max="256" width="9" style="30" customWidth="1"/>
    <col min="257" max="257" width="2.625" style="30" customWidth="1"/>
    <col min="258" max="258" width="13.375" style="30" customWidth="1"/>
    <col min="259" max="261" width="15.875" style="30" customWidth="1"/>
    <col min="262" max="263" width="10.875" style="30" customWidth="1"/>
    <col min="264" max="264" width="2.125" style="30" customWidth="1"/>
    <col min="265" max="512" width="9" style="30" customWidth="1"/>
    <col min="513" max="513" width="2.625" style="30" customWidth="1"/>
    <col min="514" max="514" width="13.375" style="30" customWidth="1"/>
    <col min="515" max="517" width="15.875" style="30" customWidth="1"/>
    <col min="518" max="519" width="10.875" style="30" customWidth="1"/>
    <col min="520" max="520" width="2.125" style="30" customWidth="1"/>
    <col min="521" max="768" width="9" style="30" customWidth="1"/>
    <col min="769" max="769" width="2.625" style="30" customWidth="1"/>
    <col min="770" max="770" width="13.375" style="30" customWidth="1"/>
    <col min="771" max="773" width="15.875" style="30" customWidth="1"/>
    <col min="774" max="775" width="10.875" style="30" customWidth="1"/>
    <col min="776" max="776" width="2.125" style="30" customWidth="1"/>
    <col min="777" max="1024" width="9" style="30" customWidth="1"/>
    <col min="1025" max="1025" width="2.625" style="30" customWidth="1"/>
    <col min="1026" max="1026" width="13.375" style="30" customWidth="1"/>
    <col min="1027" max="1029" width="15.875" style="30" customWidth="1"/>
    <col min="1030" max="1031" width="10.875" style="30" customWidth="1"/>
    <col min="1032" max="1032" width="2.125" style="30" customWidth="1"/>
    <col min="1033" max="1280" width="9" style="30" customWidth="1"/>
    <col min="1281" max="1281" width="2.625" style="30" customWidth="1"/>
    <col min="1282" max="1282" width="13.375" style="30" customWidth="1"/>
    <col min="1283" max="1285" width="15.875" style="30" customWidth="1"/>
    <col min="1286" max="1287" width="10.875" style="30" customWidth="1"/>
    <col min="1288" max="1288" width="2.125" style="30" customWidth="1"/>
    <col min="1289" max="1536" width="9" style="30" customWidth="1"/>
    <col min="1537" max="1537" width="2.625" style="30" customWidth="1"/>
    <col min="1538" max="1538" width="13.375" style="30" customWidth="1"/>
    <col min="1539" max="1541" width="15.875" style="30" customWidth="1"/>
    <col min="1542" max="1543" width="10.875" style="30" customWidth="1"/>
    <col min="1544" max="1544" width="2.125" style="30" customWidth="1"/>
    <col min="1545" max="1792" width="9" style="30" customWidth="1"/>
    <col min="1793" max="1793" width="2.625" style="30" customWidth="1"/>
    <col min="1794" max="1794" width="13.375" style="30" customWidth="1"/>
    <col min="1795" max="1797" width="15.875" style="30" customWidth="1"/>
    <col min="1798" max="1799" width="10.875" style="30" customWidth="1"/>
    <col min="1800" max="1800" width="2.125" style="30" customWidth="1"/>
    <col min="1801" max="2048" width="9" style="30" customWidth="1"/>
    <col min="2049" max="2049" width="2.625" style="30" customWidth="1"/>
    <col min="2050" max="2050" width="13.375" style="30" customWidth="1"/>
    <col min="2051" max="2053" width="15.875" style="30" customWidth="1"/>
    <col min="2054" max="2055" width="10.875" style="30" customWidth="1"/>
    <col min="2056" max="2056" width="2.125" style="30" customWidth="1"/>
    <col min="2057" max="2304" width="9" style="30" customWidth="1"/>
    <col min="2305" max="2305" width="2.625" style="30" customWidth="1"/>
    <col min="2306" max="2306" width="13.375" style="30" customWidth="1"/>
    <col min="2307" max="2309" width="15.875" style="30" customWidth="1"/>
    <col min="2310" max="2311" width="10.875" style="30" customWidth="1"/>
    <col min="2312" max="2312" width="2.125" style="30" customWidth="1"/>
    <col min="2313" max="2560" width="9" style="30" customWidth="1"/>
    <col min="2561" max="2561" width="2.625" style="30" customWidth="1"/>
    <col min="2562" max="2562" width="13.375" style="30" customWidth="1"/>
    <col min="2563" max="2565" width="15.875" style="30" customWidth="1"/>
    <col min="2566" max="2567" width="10.875" style="30" customWidth="1"/>
    <col min="2568" max="2568" width="2.125" style="30" customWidth="1"/>
    <col min="2569" max="2816" width="9" style="30" customWidth="1"/>
    <col min="2817" max="2817" width="2.625" style="30" customWidth="1"/>
    <col min="2818" max="2818" width="13.375" style="30" customWidth="1"/>
    <col min="2819" max="2821" width="15.875" style="30" customWidth="1"/>
    <col min="2822" max="2823" width="10.875" style="30" customWidth="1"/>
    <col min="2824" max="2824" width="2.125" style="30" customWidth="1"/>
    <col min="2825" max="3072" width="9" style="30" customWidth="1"/>
    <col min="3073" max="3073" width="2.625" style="30" customWidth="1"/>
    <col min="3074" max="3074" width="13.375" style="30" customWidth="1"/>
    <col min="3075" max="3077" width="15.875" style="30" customWidth="1"/>
    <col min="3078" max="3079" width="10.875" style="30" customWidth="1"/>
    <col min="3080" max="3080" width="2.125" style="30" customWidth="1"/>
    <col min="3081" max="3328" width="9" style="30" customWidth="1"/>
    <col min="3329" max="3329" width="2.625" style="30" customWidth="1"/>
    <col min="3330" max="3330" width="13.375" style="30" customWidth="1"/>
    <col min="3331" max="3333" width="15.875" style="30" customWidth="1"/>
    <col min="3334" max="3335" width="10.875" style="30" customWidth="1"/>
    <col min="3336" max="3336" width="2.125" style="30" customWidth="1"/>
    <col min="3337" max="3584" width="9" style="30" customWidth="1"/>
    <col min="3585" max="3585" width="2.625" style="30" customWidth="1"/>
    <col min="3586" max="3586" width="13.375" style="30" customWidth="1"/>
    <col min="3587" max="3589" width="15.875" style="30" customWidth="1"/>
    <col min="3590" max="3591" width="10.875" style="30" customWidth="1"/>
    <col min="3592" max="3592" width="2.125" style="30" customWidth="1"/>
    <col min="3593" max="3840" width="9" style="30" customWidth="1"/>
    <col min="3841" max="3841" width="2.625" style="30" customWidth="1"/>
    <col min="3842" max="3842" width="13.375" style="30" customWidth="1"/>
    <col min="3843" max="3845" width="15.875" style="30" customWidth="1"/>
    <col min="3846" max="3847" width="10.875" style="30" customWidth="1"/>
    <col min="3848" max="3848" width="2.125" style="30" customWidth="1"/>
    <col min="3849" max="4096" width="9" style="30" customWidth="1"/>
    <col min="4097" max="4097" width="2.625" style="30" customWidth="1"/>
    <col min="4098" max="4098" width="13.375" style="30" customWidth="1"/>
    <col min="4099" max="4101" width="15.875" style="30" customWidth="1"/>
    <col min="4102" max="4103" width="10.875" style="30" customWidth="1"/>
    <col min="4104" max="4104" width="2.125" style="30" customWidth="1"/>
    <col min="4105" max="4352" width="9" style="30" customWidth="1"/>
    <col min="4353" max="4353" width="2.625" style="30" customWidth="1"/>
    <col min="4354" max="4354" width="13.375" style="30" customWidth="1"/>
    <col min="4355" max="4357" width="15.875" style="30" customWidth="1"/>
    <col min="4358" max="4359" width="10.875" style="30" customWidth="1"/>
    <col min="4360" max="4360" width="2.125" style="30" customWidth="1"/>
    <col min="4361" max="4608" width="9" style="30" customWidth="1"/>
    <col min="4609" max="4609" width="2.625" style="30" customWidth="1"/>
    <col min="4610" max="4610" width="13.375" style="30" customWidth="1"/>
    <col min="4611" max="4613" width="15.875" style="30" customWidth="1"/>
    <col min="4614" max="4615" width="10.875" style="30" customWidth="1"/>
    <col min="4616" max="4616" width="2.125" style="30" customWidth="1"/>
    <col min="4617" max="4864" width="9" style="30" customWidth="1"/>
    <col min="4865" max="4865" width="2.625" style="30" customWidth="1"/>
    <col min="4866" max="4866" width="13.375" style="30" customWidth="1"/>
    <col min="4867" max="4869" width="15.875" style="30" customWidth="1"/>
    <col min="4870" max="4871" width="10.875" style="30" customWidth="1"/>
    <col min="4872" max="4872" width="2.125" style="30" customWidth="1"/>
    <col min="4873" max="5120" width="9" style="30" customWidth="1"/>
    <col min="5121" max="5121" width="2.625" style="30" customWidth="1"/>
    <col min="5122" max="5122" width="13.375" style="30" customWidth="1"/>
    <col min="5123" max="5125" width="15.875" style="30" customWidth="1"/>
    <col min="5126" max="5127" width="10.875" style="30" customWidth="1"/>
    <col min="5128" max="5128" width="2.125" style="30" customWidth="1"/>
    <col min="5129" max="5376" width="9" style="30" customWidth="1"/>
    <col min="5377" max="5377" width="2.625" style="30" customWidth="1"/>
    <col min="5378" max="5378" width="13.375" style="30" customWidth="1"/>
    <col min="5379" max="5381" width="15.875" style="30" customWidth="1"/>
    <col min="5382" max="5383" width="10.875" style="30" customWidth="1"/>
    <col min="5384" max="5384" width="2.125" style="30" customWidth="1"/>
    <col min="5385" max="5632" width="9" style="30" customWidth="1"/>
    <col min="5633" max="5633" width="2.625" style="30" customWidth="1"/>
    <col min="5634" max="5634" width="13.375" style="30" customWidth="1"/>
    <col min="5635" max="5637" width="15.875" style="30" customWidth="1"/>
    <col min="5638" max="5639" width="10.875" style="30" customWidth="1"/>
    <col min="5640" max="5640" width="2.125" style="30" customWidth="1"/>
    <col min="5641" max="5888" width="9" style="30" customWidth="1"/>
    <col min="5889" max="5889" width="2.625" style="30" customWidth="1"/>
    <col min="5890" max="5890" width="13.375" style="30" customWidth="1"/>
    <col min="5891" max="5893" width="15.875" style="30" customWidth="1"/>
    <col min="5894" max="5895" width="10.875" style="30" customWidth="1"/>
    <col min="5896" max="5896" width="2.125" style="30" customWidth="1"/>
    <col min="5897" max="6144" width="9" style="30" customWidth="1"/>
    <col min="6145" max="6145" width="2.625" style="30" customWidth="1"/>
    <col min="6146" max="6146" width="13.375" style="30" customWidth="1"/>
    <col min="6147" max="6149" width="15.875" style="30" customWidth="1"/>
    <col min="6150" max="6151" width="10.875" style="30" customWidth="1"/>
    <col min="6152" max="6152" width="2.125" style="30" customWidth="1"/>
    <col min="6153" max="6400" width="9" style="30" customWidth="1"/>
    <col min="6401" max="6401" width="2.625" style="30" customWidth="1"/>
    <col min="6402" max="6402" width="13.375" style="30" customWidth="1"/>
    <col min="6403" max="6405" width="15.875" style="30" customWidth="1"/>
    <col min="6406" max="6407" width="10.875" style="30" customWidth="1"/>
    <col min="6408" max="6408" width="2.125" style="30" customWidth="1"/>
    <col min="6409" max="6656" width="9" style="30" customWidth="1"/>
    <col min="6657" max="6657" width="2.625" style="30" customWidth="1"/>
    <col min="6658" max="6658" width="13.375" style="30" customWidth="1"/>
    <col min="6659" max="6661" width="15.875" style="30" customWidth="1"/>
    <col min="6662" max="6663" width="10.875" style="30" customWidth="1"/>
    <col min="6664" max="6664" width="2.125" style="30" customWidth="1"/>
    <col min="6665" max="6912" width="9" style="30" customWidth="1"/>
    <col min="6913" max="6913" width="2.625" style="30" customWidth="1"/>
    <col min="6914" max="6914" width="13.375" style="30" customWidth="1"/>
    <col min="6915" max="6917" width="15.875" style="30" customWidth="1"/>
    <col min="6918" max="6919" width="10.875" style="30" customWidth="1"/>
    <col min="6920" max="6920" width="2.125" style="30" customWidth="1"/>
    <col min="6921" max="7168" width="9" style="30" customWidth="1"/>
    <col min="7169" max="7169" width="2.625" style="30" customWidth="1"/>
    <col min="7170" max="7170" width="13.375" style="30" customWidth="1"/>
    <col min="7171" max="7173" width="15.875" style="30" customWidth="1"/>
    <col min="7174" max="7175" width="10.875" style="30" customWidth="1"/>
    <col min="7176" max="7176" width="2.125" style="30" customWidth="1"/>
    <col min="7177" max="7424" width="9" style="30" customWidth="1"/>
    <col min="7425" max="7425" width="2.625" style="30" customWidth="1"/>
    <col min="7426" max="7426" width="13.375" style="30" customWidth="1"/>
    <col min="7427" max="7429" width="15.875" style="30" customWidth="1"/>
    <col min="7430" max="7431" width="10.875" style="30" customWidth="1"/>
    <col min="7432" max="7432" width="2.125" style="30" customWidth="1"/>
    <col min="7433" max="7680" width="9" style="30" customWidth="1"/>
    <col min="7681" max="7681" width="2.625" style="30" customWidth="1"/>
    <col min="7682" max="7682" width="13.375" style="30" customWidth="1"/>
    <col min="7683" max="7685" width="15.875" style="30" customWidth="1"/>
    <col min="7686" max="7687" width="10.875" style="30" customWidth="1"/>
    <col min="7688" max="7688" width="2.125" style="30" customWidth="1"/>
    <col min="7689" max="7936" width="9" style="30" customWidth="1"/>
    <col min="7937" max="7937" width="2.625" style="30" customWidth="1"/>
    <col min="7938" max="7938" width="13.375" style="30" customWidth="1"/>
    <col min="7939" max="7941" width="15.875" style="30" customWidth="1"/>
    <col min="7942" max="7943" width="10.875" style="30" customWidth="1"/>
    <col min="7944" max="7944" width="2.125" style="30" customWidth="1"/>
    <col min="7945" max="8192" width="9" style="30" customWidth="1"/>
    <col min="8193" max="8193" width="2.625" style="30" customWidth="1"/>
    <col min="8194" max="8194" width="13.375" style="30" customWidth="1"/>
    <col min="8195" max="8197" width="15.875" style="30" customWidth="1"/>
    <col min="8198" max="8199" width="10.875" style="30" customWidth="1"/>
    <col min="8200" max="8200" width="2.125" style="30" customWidth="1"/>
    <col min="8201" max="8448" width="9" style="30" customWidth="1"/>
    <col min="8449" max="8449" width="2.625" style="30" customWidth="1"/>
    <col min="8450" max="8450" width="13.375" style="30" customWidth="1"/>
    <col min="8451" max="8453" width="15.875" style="30" customWidth="1"/>
    <col min="8454" max="8455" width="10.875" style="30" customWidth="1"/>
    <col min="8456" max="8456" width="2.125" style="30" customWidth="1"/>
    <col min="8457" max="8704" width="9" style="30" customWidth="1"/>
    <col min="8705" max="8705" width="2.625" style="30" customWidth="1"/>
    <col min="8706" max="8706" width="13.375" style="30" customWidth="1"/>
    <col min="8707" max="8709" width="15.875" style="30" customWidth="1"/>
    <col min="8710" max="8711" width="10.875" style="30" customWidth="1"/>
    <col min="8712" max="8712" width="2.125" style="30" customWidth="1"/>
    <col min="8713" max="8960" width="9" style="30" customWidth="1"/>
    <col min="8961" max="8961" width="2.625" style="30" customWidth="1"/>
    <col min="8962" max="8962" width="13.375" style="30" customWidth="1"/>
    <col min="8963" max="8965" width="15.875" style="30" customWidth="1"/>
    <col min="8966" max="8967" width="10.875" style="30" customWidth="1"/>
    <col min="8968" max="8968" width="2.125" style="30" customWidth="1"/>
    <col min="8969" max="9216" width="9" style="30" customWidth="1"/>
    <col min="9217" max="9217" width="2.625" style="30" customWidth="1"/>
    <col min="9218" max="9218" width="13.375" style="30" customWidth="1"/>
    <col min="9219" max="9221" width="15.875" style="30" customWidth="1"/>
    <col min="9222" max="9223" width="10.875" style="30" customWidth="1"/>
    <col min="9224" max="9224" width="2.125" style="30" customWidth="1"/>
    <col min="9225" max="9472" width="9" style="30" customWidth="1"/>
    <col min="9473" max="9473" width="2.625" style="30" customWidth="1"/>
    <col min="9474" max="9474" width="13.375" style="30" customWidth="1"/>
    <col min="9475" max="9477" width="15.875" style="30" customWidth="1"/>
    <col min="9478" max="9479" width="10.875" style="30" customWidth="1"/>
    <col min="9480" max="9480" width="2.125" style="30" customWidth="1"/>
    <col min="9481" max="9728" width="9" style="30" customWidth="1"/>
    <col min="9729" max="9729" width="2.625" style="30" customWidth="1"/>
    <col min="9730" max="9730" width="13.375" style="30" customWidth="1"/>
    <col min="9731" max="9733" width="15.875" style="30" customWidth="1"/>
    <col min="9734" max="9735" width="10.875" style="30" customWidth="1"/>
    <col min="9736" max="9736" width="2.125" style="30" customWidth="1"/>
    <col min="9737" max="9984" width="9" style="30" customWidth="1"/>
    <col min="9985" max="9985" width="2.625" style="30" customWidth="1"/>
    <col min="9986" max="9986" width="13.375" style="30" customWidth="1"/>
    <col min="9987" max="9989" width="15.875" style="30" customWidth="1"/>
    <col min="9990" max="9991" width="10.875" style="30" customWidth="1"/>
    <col min="9992" max="9992" width="2.125" style="30" customWidth="1"/>
    <col min="9993" max="10240" width="9" style="30" customWidth="1"/>
    <col min="10241" max="10241" width="2.625" style="30" customWidth="1"/>
    <col min="10242" max="10242" width="13.375" style="30" customWidth="1"/>
    <col min="10243" max="10245" width="15.875" style="30" customWidth="1"/>
    <col min="10246" max="10247" width="10.875" style="30" customWidth="1"/>
    <col min="10248" max="10248" width="2.125" style="30" customWidth="1"/>
    <col min="10249" max="10496" width="9" style="30" customWidth="1"/>
    <col min="10497" max="10497" width="2.625" style="30" customWidth="1"/>
    <col min="10498" max="10498" width="13.375" style="30" customWidth="1"/>
    <col min="10499" max="10501" width="15.875" style="30" customWidth="1"/>
    <col min="10502" max="10503" width="10.875" style="30" customWidth="1"/>
    <col min="10504" max="10504" width="2.125" style="30" customWidth="1"/>
    <col min="10505" max="10752" width="9" style="30" customWidth="1"/>
    <col min="10753" max="10753" width="2.625" style="30" customWidth="1"/>
    <col min="10754" max="10754" width="13.375" style="30" customWidth="1"/>
    <col min="10755" max="10757" width="15.875" style="30" customWidth="1"/>
    <col min="10758" max="10759" width="10.875" style="30" customWidth="1"/>
    <col min="10760" max="10760" width="2.125" style="30" customWidth="1"/>
    <col min="10761" max="11008" width="9" style="30" customWidth="1"/>
    <col min="11009" max="11009" width="2.625" style="30" customWidth="1"/>
    <col min="11010" max="11010" width="13.375" style="30" customWidth="1"/>
    <col min="11011" max="11013" width="15.875" style="30" customWidth="1"/>
    <col min="11014" max="11015" width="10.875" style="30" customWidth="1"/>
    <col min="11016" max="11016" width="2.125" style="30" customWidth="1"/>
    <col min="11017" max="11264" width="9" style="30" customWidth="1"/>
    <col min="11265" max="11265" width="2.625" style="30" customWidth="1"/>
    <col min="11266" max="11266" width="13.375" style="30" customWidth="1"/>
    <col min="11267" max="11269" width="15.875" style="30" customWidth="1"/>
    <col min="11270" max="11271" width="10.875" style="30" customWidth="1"/>
    <col min="11272" max="11272" width="2.125" style="30" customWidth="1"/>
    <col min="11273" max="11520" width="9" style="30" customWidth="1"/>
    <col min="11521" max="11521" width="2.625" style="30" customWidth="1"/>
    <col min="11522" max="11522" width="13.375" style="30" customWidth="1"/>
    <col min="11523" max="11525" width="15.875" style="30" customWidth="1"/>
    <col min="11526" max="11527" width="10.875" style="30" customWidth="1"/>
    <col min="11528" max="11528" width="2.125" style="30" customWidth="1"/>
    <col min="11529" max="11776" width="9" style="30" customWidth="1"/>
    <col min="11777" max="11777" width="2.625" style="30" customWidth="1"/>
    <col min="11778" max="11778" width="13.375" style="30" customWidth="1"/>
    <col min="11779" max="11781" width="15.875" style="30" customWidth="1"/>
    <col min="11782" max="11783" width="10.875" style="30" customWidth="1"/>
    <col min="11784" max="11784" width="2.125" style="30" customWidth="1"/>
    <col min="11785" max="12032" width="9" style="30" customWidth="1"/>
    <col min="12033" max="12033" width="2.625" style="30" customWidth="1"/>
    <col min="12034" max="12034" width="13.375" style="30" customWidth="1"/>
    <col min="12035" max="12037" width="15.875" style="30" customWidth="1"/>
    <col min="12038" max="12039" width="10.875" style="30" customWidth="1"/>
    <col min="12040" max="12040" width="2.125" style="30" customWidth="1"/>
    <col min="12041" max="12288" width="9" style="30" customWidth="1"/>
    <col min="12289" max="12289" width="2.625" style="30" customWidth="1"/>
    <col min="12290" max="12290" width="13.375" style="30" customWidth="1"/>
    <col min="12291" max="12293" width="15.875" style="30" customWidth="1"/>
    <col min="12294" max="12295" width="10.875" style="30" customWidth="1"/>
    <col min="12296" max="12296" width="2.125" style="30" customWidth="1"/>
    <col min="12297" max="12544" width="9" style="30" customWidth="1"/>
    <col min="12545" max="12545" width="2.625" style="30" customWidth="1"/>
    <col min="12546" max="12546" width="13.375" style="30" customWidth="1"/>
    <col min="12547" max="12549" width="15.875" style="30" customWidth="1"/>
    <col min="12550" max="12551" width="10.875" style="30" customWidth="1"/>
    <col min="12552" max="12552" width="2.125" style="30" customWidth="1"/>
    <col min="12553" max="12800" width="9" style="30" customWidth="1"/>
    <col min="12801" max="12801" width="2.625" style="30" customWidth="1"/>
    <col min="12802" max="12802" width="13.375" style="30" customWidth="1"/>
    <col min="12803" max="12805" width="15.875" style="30" customWidth="1"/>
    <col min="12806" max="12807" width="10.875" style="30" customWidth="1"/>
    <col min="12808" max="12808" width="2.125" style="30" customWidth="1"/>
    <col min="12809" max="13056" width="9" style="30" customWidth="1"/>
    <col min="13057" max="13057" width="2.625" style="30" customWidth="1"/>
    <col min="13058" max="13058" width="13.375" style="30" customWidth="1"/>
    <col min="13059" max="13061" width="15.875" style="30" customWidth="1"/>
    <col min="13062" max="13063" width="10.875" style="30" customWidth="1"/>
    <col min="13064" max="13064" width="2.125" style="30" customWidth="1"/>
    <col min="13065" max="13312" width="9" style="30" customWidth="1"/>
    <col min="13313" max="13313" width="2.625" style="30" customWidth="1"/>
    <col min="13314" max="13314" width="13.375" style="30" customWidth="1"/>
    <col min="13315" max="13317" width="15.875" style="30" customWidth="1"/>
    <col min="13318" max="13319" width="10.875" style="30" customWidth="1"/>
    <col min="13320" max="13320" width="2.125" style="30" customWidth="1"/>
    <col min="13321" max="13568" width="9" style="30" customWidth="1"/>
    <col min="13569" max="13569" width="2.625" style="30" customWidth="1"/>
    <col min="13570" max="13570" width="13.375" style="30" customWidth="1"/>
    <col min="13571" max="13573" width="15.875" style="30" customWidth="1"/>
    <col min="13574" max="13575" width="10.875" style="30" customWidth="1"/>
    <col min="13576" max="13576" width="2.125" style="30" customWidth="1"/>
    <col min="13577" max="13824" width="9" style="30" customWidth="1"/>
    <col min="13825" max="13825" width="2.625" style="30" customWidth="1"/>
    <col min="13826" max="13826" width="13.375" style="30" customWidth="1"/>
    <col min="13827" max="13829" width="15.875" style="30" customWidth="1"/>
    <col min="13830" max="13831" width="10.875" style="30" customWidth="1"/>
    <col min="13832" max="13832" width="2.125" style="30" customWidth="1"/>
    <col min="13833" max="14080" width="9" style="30" customWidth="1"/>
    <col min="14081" max="14081" width="2.625" style="30" customWidth="1"/>
    <col min="14082" max="14082" width="13.375" style="30" customWidth="1"/>
    <col min="14083" max="14085" width="15.875" style="30" customWidth="1"/>
    <col min="14086" max="14087" width="10.875" style="30" customWidth="1"/>
    <col min="14088" max="14088" width="2.125" style="30" customWidth="1"/>
    <col min="14089" max="14336" width="9" style="30" customWidth="1"/>
    <col min="14337" max="14337" width="2.625" style="30" customWidth="1"/>
    <col min="14338" max="14338" width="13.375" style="30" customWidth="1"/>
    <col min="14339" max="14341" width="15.875" style="30" customWidth="1"/>
    <col min="14342" max="14343" width="10.875" style="30" customWidth="1"/>
    <col min="14344" max="14344" width="2.125" style="30" customWidth="1"/>
    <col min="14345" max="14592" width="9" style="30" customWidth="1"/>
    <col min="14593" max="14593" width="2.625" style="30" customWidth="1"/>
    <col min="14594" max="14594" width="13.375" style="30" customWidth="1"/>
    <col min="14595" max="14597" width="15.875" style="30" customWidth="1"/>
    <col min="14598" max="14599" width="10.875" style="30" customWidth="1"/>
    <col min="14600" max="14600" width="2.125" style="30" customWidth="1"/>
    <col min="14601" max="14848" width="9" style="30" customWidth="1"/>
    <col min="14849" max="14849" width="2.625" style="30" customWidth="1"/>
    <col min="14850" max="14850" width="13.375" style="30" customWidth="1"/>
    <col min="14851" max="14853" width="15.875" style="30" customWidth="1"/>
    <col min="14854" max="14855" width="10.875" style="30" customWidth="1"/>
    <col min="14856" max="14856" width="2.125" style="30" customWidth="1"/>
    <col min="14857" max="15104" width="9" style="30" customWidth="1"/>
    <col min="15105" max="15105" width="2.625" style="30" customWidth="1"/>
    <col min="15106" max="15106" width="13.375" style="30" customWidth="1"/>
    <col min="15107" max="15109" width="15.875" style="30" customWidth="1"/>
    <col min="15110" max="15111" width="10.875" style="30" customWidth="1"/>
    <col min="15112" max="15112" width="2.125" style="30" customWidth="1"/>
    <col min="15113" max="15360" width="9" style="30" customWidth="1"/>
    <col min="15361" max="15361" width="2.625" style="30" customWidth="1"/>
    <col min="15362" max="15362" width="13.375" style="30" customWidth="1"/>
    <col min="15363" max="15365" width="15.875" style="30" customWidth="1"/>
    <col min="15366" max="15367" width="10.875" style="30" customWidth="1"/>
    <col min="15368" max="15368" width="2.125" style="30" customWidth="1"/>
    <col min="15369" max="15616" width="9" style="30" customWidth="1"/>
    <col min="15617" max="15617" width="2.625" style="30" customWidth="1"/>
    <col min="15618" max="15618" width="13.375" style="30" customWidth="1"/>
    <col min="15619" max="15621" width="15.875" style="30" customWidth="1"/>
    <col min="15622" max="15623" width="10.875" style="30" customWidth="1"/>
    <col min="15624" max="15624" width="2.125" style="30" customWidth="1"/>
    <col min="15625" max="15872" width="9" style="30" customWidth="1"/>
    <col min="15873" max="15873" width="2.625" style="30" customWidth="1"/>
    <col min="15874" max="15874" width="13.375" style="30" customWidth="1"/>
    <col min="15875" max="15877" width="15.875" style="30" customWidth="1"/>
    <col min="15878" max="15879" width="10.875" style="30" customWidth="1"/>
    <col min="15880" max="15880" width="2.125" style="30" customWidth="1"/>
    <col min="15881" max="16128" width="9" style="30" customWidth="1"/>
    <col min="16129" max="16129" width="2.625" style="30" customWidth="1"/>
    <col min="16130" max="16130" width="13.375" style="30" customWidth="1"/>
    <col min="16131" max="16133" width="15.875" style="30" customWidth="1"/>
    <col min="16134" max="16135" width="10.875" style="30" customWidth="1"/>
    <col min="16136" max="16136" width="2.125" style="30" customWidth="1"/>
    <col min="16137" max="16384" width="9" style="30" customWidth="1"/>
  </cols>
  <sheetData>
    <row r="1" spans="1:4" ht="24.95" customHeight="1">
      <c r="A1" s="31" t="s">
        <v>269</v>
      </c>
    </row>
    <row r="3" spans="1:4" s="4" customFormat="1" ht="13.2">
      <c r="A3" s="4"/>
      <c r="B3" s="4"/>
      <c r="C3" s="4"/>
      <c r="D3" s="16" t="s">
        <v>66</v>
      </c>
    </row>
    <row r="4" spans="1:4" s="4" customFormat="1" ht="39.950000000000003" customHeight="1">
      <c r="A4" s="4"/>
      <c r="B4" s="7" t="s">
        <v>135</v>
      </c>
      <c r="C4" s="10" t="s">
        <v>267</v>
      </c>
      <c r="D4" s="10" t="s">
        <v>266</v>
      </c>
    </row>
    <row r="5" spans="1:4" s="4" customFormat="1" ht="39.950000000000003" customHeight="1">
      <c r="A5" s="4"/>
      <c r="B5" s="8" t="s">
        <v>72</v>
      </c>
      <c r="C5" s="25">
        <v>3469</v>
      </c>
      <c r="D5" s="25">
        <v>38456</v>
      </c>
    </row>
    <row r="6" spans="1:4" s="4" customFormat="1" ht="39.950000000000003" customHeight="1">
      <c r="A6" s="4"/>
      <c r="B6" s="8" t="s">
        <v>24</v>
      </c>
      <c r="C6" s="25">
        <v>3263</v>
      </c>
      <c r="D6" s="25">
        <v>36682</v>
      </c>
    </row>
    <row r="7" spans="1:4" s="4" customFormat="1" ht="39.950000000000003" customHeight="1">
      <c r="A7" s="4"/>
      <c r="B7" s="8" t="s">
        <v>77</v>
      </c>
      <c r="C7" s="25">
        <v>3445</v>
      </c>
      <c r="D7" s="25">
        <v>36599</v>
      </c>
    </row>
    <row r="8" spans="1:4" s="4" customFormat="1" ht="39.950000000000003" customHeight="1">
      <c r="A8" s="4"/>
      <c r="B8" s="8" t="s">
        <v>31</v>
      </c>
      <c r="C8" s="25">
        <v>3357</v>
      </c>
      <c r="D8" s="25">
        <v>36291</v>
      </c>
    </row>
    <row r="9" spans="1:4" s="4" customFormat="1" ht="39.950000000000003" customHeight="1">
      <c r="A9" s="4"/>
      <c r="B9" s="8" t="s">
        <v>41</v>
      </c>
      <c r="C9" s="25">
        <v>3175</v>
      </c>
      <c r="D9" s="25">
        <v>36528</v>
      </c>
    </row>
    <row r="10" spans="1:4" s="4" customFormat="1" ht="39.950000000000003" customHeight="1">
      <c r="A10" s="4"/>
      <c r="B10" s="8" t="s">
        <v>144</v>
      </c>
      <c r="C10" s="25">
        <v>3101</v>
      </c>
      <c r="D10" s="25">
        <v>37106</v>
      </c>
    </row>
    <row r="11" spans="1:4" s="4" customFormat="1" ht="39.950000000000003" customHeight="1">
      <c r="A11" s="4"/>
      <c r="B11" s="8" t="s">
        <v>146</v>
      </c>
      <c r="C11" s="25">
        <v>3001</v>
      </c>
      <c r="D11" s="25">
        <v>36655</v>
      </c>
    </row>
    <row r="12" spans="1:4" s="4" customFormat="1" ht="39.75" customHeight="1">
      <c r="A12" s="4"/>
      <c r="B12" s="8" t="s">
        <v>258</v>
      </c>
      <c r="C12" s="25">
        <v>2841</v>
      </c>
      <c r="D12" s="25">
        <v>35272</v>
      </c>
    </row>
    <row r="13" spans="1:4" s="4" customFormat="1" ht="39.75" customHeight="1">
      <c r="A13" s="4"/>
      <c r="B13" s="8" t="s">
        <v>57</v>
      </c>
      <c r="C13" s="33">
        <v>3153</v>
      </c>
      <c r="D13" s="33">
        <v>40759</v>
      </c>
    </row>
    <row r="14" spans="1:4" s="4" customFormat="1" ht="39.75" customHeight="1">
      <c r="A14" s="4"/>
      <c r="B14" s="8" t="s">
        <v>206</v>
      </c>
      <c r="C14" s="33">
        <v>3041</v>
      </c>
      <c r="D14" s="33">
        <v>41348</v>
      </c>
    </row>
    <row r="15" spans="1:4" s="4" customFormat="1" ht="39.75" customHeight="1">
      <c r="A15" s="4"/>
      <c r="B15" s="8" t="s">
        <v>340</v>
      </c>
      <c r="C15" s="25">
        <v>2802</v>
      </c>
      <c r="D15" s="25">
        <v>39685</v>
      </c>
    </row>
    <row r="16" spans="1:4" s="4" customFormat="1" ht="39.75" customHeight="1">
      <c r="A16" s="4"/>
      <c r="B16" s="8" t="s">
        <v>344</v>
      </c>
      <c r="C16" s="25">
        <v>2701</v>
      </c>
      <c r="D16" s="25">
        <v>38654</v>
      </c>
    </row>
    <row r="17" spans="1:4" s="4" customFormat="1" ht="13.2">
      <c r="A17" s="4"/>
      <c r="B17" s="4"/>
      <c r="C17" s="4"/>
      <c r="D17" s="4"/>
    </row>
    <row r="18" spans="1:4" s="4" customFormat="1" ht="13.2">
      <c r="A18" s="4"/>
      <c r="B18" s="4"/>
      <c r="C18" s="4"/>
      <c r="D18" s="4"/>
    </row>
    <row r="19" spans="1:4" s="4" customFormat="1" ht="13.2">
      <c r="A19" s="4"/>
      <c r="B19" s="4"/>
      <c r="C19" s="4"/>
      <c r="D19" s="4"/>
    </row>
    <row r="20" spans="1:4" s="4" customFormat="1" ht="13.2">
      <c r="A20" s="4"/>
      <c r="B20" s="4"/>
      <c r="C20" s="4"/>
      <c r="D20" s="4"/>
    </row>
    <row r="21" spans="1:4" s="4" customFormat="1" ht="13.2">
      <c r="A21" s="4"/>
      <c r="B21" s="4"/>
      <c r="C21" s="4"/>
      <c r="D21" s="4"/>
    </row>
    <row r="22" spans="1:4" s="4" customFormat="1" ht="13.2">
      <c r="A22" s="4"/>
      <c r="B22" s="4"/>
      <c r="C22" s="4"/>
      <c r="D22" s="4"/>
    </row>
  </sheetData>
  <customSheetViews>
    <customSheetView guid="{A5EB8AB4-CC80-C84C-8B39-14C6B33257B7}" view="pageBreakPreview" topLeftCell="A11">
      <selection activeCell="C18" sqref="C18"/>
      <pageMargins left="0.70866141732283472" right="0.70866141732283472" top="0.74803149606299213" bottom="0.74803149606299213" header="0.31496062992125984" footer="0.31496062992125984"/>
      <pageSetup paperSize="9" scale="91" cellComments="asDisplayed" r:id="rId1"/>
    </customSheetView>
    <customSheetView guid="{E537E2BF-54E7-AF4D-9A48-B68363196703}" view="pageBreakPreview" topLeftCell="A11">
      <selection activeCell="C18" sqref="C18"/>
      <pageMargins left="0.70866141732283472" right="0.70866141732283472" top="0.74803149606299213" bottom="0.74803149606299213" header="0.31496062992125984" footer="0.31496062992125984"/>
      <pageSetup paperSize="9" scale="91" cellComments="asDisplayed" r:id="rId2"/>
    </customSheetView>
    <customSheetView guid="{5176ADCB-C40E-8740-8D62-B82BE93AE2C6}" view="pageBreakPreview" topLeftCell="A13">
      <selection activeCell="C18" sqref="C18"/>
      <pageMargins left="0.70866141732283472" right="0.70866141732283472" top="0.74803149606299213" bottom="0.74803149606299213" header="0.31496062992125984" footer="0.31496062992125984"/>
      <pageSetup paperSize="9" scale="91" cellComments="asDisplayed" r:id="rId3"/>
    </customSheetView>
    <customSheetView guid="{A158B920-AC25-424B-9959-14AC4A1CF9B5}" view="pageBreakPreview">
      <selection activeCell="C18" sqref="C18"/>
      <pageMargins left="0.70866141732283472" right="0.70866141732283472" top="0.74803149606299213" bottom="0.74803149606299213" header="0.31496062992125984" footer="0.31496062992125984"/>
      <pageSetup paperSize="9" scale="91" cellComments="asDisplayed" r:id="rId4"/>
    </customSheetView>
    <customSheetView guid="{4BE84941-5C45-A84E-88CE-6305226712FF}" view="pageBreakPreview">
      <selection activeCell="C18" sqref="C18"/>
      <pageMargins left="0.70866141732283472" right="0.70866141732283472" top="0.74803149606299213" bottom="0.74803149606299213" header="0.31496062992125984" footer="0.31496062992125984"/>
      <pageSetup paperSize="9" scale="91" cellComments="asDisplayed" r:id="rId5"/>
    </customSheetView>
    <customSheetView guid="{4996860D-290A-3A41-87F4-08FFB3697A1E}" showPageBreaks="1" view="pageBreakPreview">
      <selection activeCell="C18" sqref="C18"/>
      <pageMargins left="0.70866141732283472" right="0.70866141732283472" top="0.74803149606299213" bottom="0.74803149606299213" header="0.31496062992125984" footer="0.31496062992125984"/>
      <pageSetup paperSize="9" scale="91" cellComments="asDisplayed" r:id="rId6"/>
    </customSheetView>
    <customSheetView guid="{195A10FC-8BA6-8348-BB06-0EE2D4EBE68F}" view="pageBreakPreview">
      <selection activeCell="C18" sqref="C18"/>
      <pageMargins left="0.70866141732283472" right="0.70866141732283472" top="0.74803149606299213" bottom="0.74803149606299213" header="0.31496062992125984" footer="0.31496062992125984"/>
      <pageSetup paperSize="9" scale="91" cellComments="asDisplayed" r:id="rId7"/>
    </customSheetView>
    <customSheetView guid="{33BBD285-785B-C24D-B50A-4C98AC895287}" showPageBreaks="1" view="pageBreakPreview">
      <selection activeCell="C18" sqref="C18"/>
      <pageMargins left="0.70866141732283472" right="0.70866141732283472" top="0.74803149606299213" bottom="0.74803149606299213" header="0.31496062992125984" footer="0.31496062992125984"/>
      <pageSetup paperSize="9" scale="91" cellComments="asDisplayed" r:id="rId8"/>
    </customSheetView>
    <customSheetView guid="{692EB781-55BD-954F-BFCF-8FB37DE8AEFA}" view="pageBreakPreview" topLeftCell="A8">
      <selection activeCell="E15" sqref="E15"/>
      <pageMargins left="0.70866141732283472" right="0.70866141732283472" top="0.74803149606299213" bottom="0.74803149606299213" header="0.31496062992125984" footer="0.31496062992125984"/>
      <pageSetup paperSize="9" scale="91" cellComments="asDisplayed" r:id="rId9"/>
    </customSheetView>
    <customSheetView guid="{B757FC03-6083-3442-BB1D-780F7D0FC782}" view="pageBreakPreview" topLeftCell="A8">
      <selection activeCell="E15" sqref="E15"/>
      <pageMargins left="0.70866141732283472" right="0.70866141732283472" top="0.74803149606299213" bottom="0.74803149606299213" header="0.31496062992125984" footer="0.31496062992125984"/>
      <pageSetup paperSize="9" scale="91" cellComments="asDisplayed" r:id="rId10"/>
    </customSheetView>
    <customSheetView guid="{FE2DFBF2-B424-5B4D-9BA1-C706581D34E7}" view="pageBreakPreview">
      <selection activeCell="C18" sqref="C18"/>
      <pageMargins left="0.70866141732283472" right="0.70866141732283472" top="0.74803149606299213" bottom="0.74803149606299213" header="0.31496062992125984" footer="0.31496062992125984"/>
      <pageSetup paperSize="9" scale="91" cellComments="asDisplayed" r:id="rId11"/>
    </customSheetView>
    <customSheetView guid="{B13CC535-C729-354C-9E06-85A6743B2336}" view="pageBreakPreview">
      <selection activeCell="C18" sqref="C18"/>
      <pageMargins left="0.70866141732283472" right="0.70866141732283472" top="0.74803149606299213" bottom="0.74803149606299213" header="0.31496062992125984" footer="0.31496062992125984"/>
      <pageSetup paperSize="9" scale="91" cellComments="asDisplayed" r:id="rId12"/>
    </customSheetView>
    <customSheetView guid="{CABF87AC-595D-E643-8BF0-9EB9AA0D768A}" showPageBreaks="1" view="pageBreakPreview" topLeftCell="A8">
      <selection activeCell="B14" sqref="B14:D14"/>
      <pageMargins left="0.70866141732283472" right="0.70866141732283472" top="0.74803149606299213" bottom="0.74803149606299213" header="0.31496062992125984" footer="0.31496062992125984"/>
      <pageSetup paperSize="9" scale="91" cellComments="asDisplayed" r:id="rId13"/>
    </customSheetView>
    <customSheetView guid="{243EC010-C615-5A40-A970-628BEF2BE6DA}" view="pageBreakPreview" topLeftCell="A8">
      <selection activeCell="B14" sqref="B14:D14"/>
      <pageMargins left="0.70866141732283472" right="0.70866141732283472" top="0.74803149606299213" bottom="0.74803149606299213" header="0.31496062992125984" footer="0.31496062992125984"/>
      <pageSetup paperSize="9" scale="91" cellComments="asDisplayed" r:id="rId14"/>
    </customSheetView>
    <customSheetView guid="{CAB07F43-7E89-7745-9891-2E17B06210E6}" view="pageBreakPreview" topLeftCell="A8">
      <selection activeCell="B14" sqref="B14:D14"/>
      <pageMargins left="0.70866141732283472" right="0.70866141732283472" top="0.74803149606299213" bottom="0.74803149606299213" header="0.31496062992125984" footer="0.31496062992125984"/>
      <pageSetup paperSize="9" scale="91" cellComments="asDisplayed" r:id="rId15"/>
    </customSheetView>
    <customSheetView guid="{97B3E7CA-F0B3-3143-B2E4-7F6A2ED5C48C}" view="pageBreakPreview" topLeftCell="A11">
      <selection activeCell="I15" sqref="I15"/>
      <pageMargins left="0.70866141732283472" right="0.70866141732283472" top="0.74803149606299213" bottom="0.74803149606299213" header="0.31496062992125984" footer="0.31496062992125984"/>
      <pageSetup paperSize="9" scale="91" cellComments="asDisplayed" r:id="rId16"/>
    </customSheetView>
    <customSheetView guid="{DE9E460F-C89E-5645-AA7E-CE9C4C2CFC12}" showPageBreaks="1" view="pageBreakPreview" topLeftCell="A8">
      <selection activeCell="B14" sqref="B14:D14"/>
      <pageMargins left="0.70866141732283472" right="0.70866141732283472" top="0.74803149606299213" bottom="0.74803149606299213" header="0.31496062992125984" footer="0.31496062992125984"/>
      <pageSetup paperSize="9" scale="91" cellComments="asDisplayed" r:id="rId17"/>
    </customSheetView>
    <customSheetView guid="{C77EF332-7D80-1044-85D5-819F18ECD7B4}" view="pageBreakPreview" topLeftCell="A8">
      <selection activeCell="B14" sqref="B14:D14"/>
      <pageMargins left="0.70866141732283472" right="0.70866141732283472" top="0.74803149606299213" bottom="0.74803149606299213" header="0.31496062992125984" footer="0.31496062992125984"/>
      <pageSetup paperSize="9" scale="91" cellComments="asDisplayed" r:id="rId18"/>
    </customSheetView>
    <customSheetView guid="{6CECD241-1D6C-7646-92A8-757A358CF712}" showPageBreaks="1" view="pageBreakPreview" topLeftCell="A8">
      <selection activeCell="B14" sqref="B14:D14"/>
      <pageMargins left="0.70866141732283472" right="0.70866141732283472" top="0.74803149606299213" bottom="0.74803149606299213" header="0.31496062992125984" footer="0.31496062992125984"/>
      <pageSetup paperSize="9" scale="91" cellComments="asDisplayed" r:id="rId19"/>
    </customSheetView>
    <customSheetView guid="{2F70F053-3AC9-1B4A-91C9-6FBA078D9D33}" view="pageBreakPreview" topLeftCell="A8">
      <selection activeCell="B14" sqref="B14:D14"/>
      <pageMargins left="0.70866141732283472" right="0.70866141732283472" top="0.74803149606299213" bottom="0.74803149606299213" header="0.31496062992125984" footer="0.31496062992125984"/>
      <pageSetup paperSize="9" scale="91" cellComments="asDisplayed" r:id="rId20"/>
    </customSheetView>
    <customSheetView guid="{C4ABE724-0C48-564B-B46B-A8D4415A7CA3}" showPageBreaks="1" view="pageBreakPreview" topLeftCell="A8">
      <selection activeCell="E15" sqref="E15"/>
      <pageMargins left="0.70866141732283472" right="0.70866141732283472" top="0.74803149606299213" bottom="0.74803149606299213" header="0.31496062992125984" footer="0.31496062992125984"/>
      <pageSetup paperSize="9" scale="91" cellComments="asDisplayed" r:id="rId21"/>
    </customSheetView>
    <customSheetView guid="{921C762F-6DA3-EC47-BFAE-A316B3663034}" view="pageBreakPreview" topLeftCell="A8">
      <selection activeCell="E15" sqref="E15"/>
      <pageMargins left="0.70866141732283472" right="0.70866141732283472" top="0.74803149606299213" bottom="0.74803149606299213" header="0.31496062992125984" footer="0.31496062992125984"/>
      <pageSetup paperSize="9" scale="91" cellComments="asDisplayed" r:id="rId22"/>
    </customSheetView>
    <customSheetView guid="{13BDB573-1580-9347-9292-9BDFB1BEC180}" showPageBreaks="1" view="pageBreakPreview" topLeftCell="A8">
      <selection activeCell="B14" sqref="B14:D14"/>
      <pageMargins left="0.70866141732283472" right="0.70866141732283472" top="0.74803149606299213" bottom="0.74803149606299213" header="0.31496062992125984" footer="0.31496062992125984"/>
      <pageSetup paperSize="9" scale="91" cellComments="asDisplayed" r:id="rId23"/>
    </customSheetView>
    <customSheetView guid="{9D5A8730-9745-6543-AF40-A975993FFB3C}" showPageBreaks="1" view="pageBreakPreview">
      <selection activeCell="E13" sqref="E13"/>
      <pageMargins left="0.70866141732283472" right="0.70866141732283472" top="0.74803149606299213" bottom="0.74803149606299213" header="0.31496062992125984" footer="0.31496062992125984"/>
      <pageSetup paperSize="9" scale="91" cellComments="asDisplayed" r:id="rId24"/>
    </customSheetView>
    <customSheetView guid="{09F96152-7CAD-C243-A97A-98F3B0FC4A33}" view="pageBreakPreview" topLeftCell="A7">
      <selection activeCell="D16" sqref="B16:D16"/>
      <pageMargins left="0.70866141732283472" right="0.70866141732283472" top="0.74803149606299213" bottom="0.74803149606299213" header="0.31496062992125984" footer="0.31496062992125984"/>
      <pageSetup paperSize="9" scale="91" cellComments="asDisplayed" r:id="rId25"/>
    </customSheetView>
    <customSheetView guid="{096AC98C-6736-1040-B9D6-CB39671AF91F}" view="pageBreakPreview" topLeftCell="A7">
      <selection activeCell="D16" sqref="B16:D16"/>
      <pageMargins left="0.70866141732283472" right="0.70866141732283472" top="0.74803149606299213" bottom="0.74803149606299213" header="0.31496062992125984" footer="0.31496062992125984"/>
      <pageSetup paperSize="9" scale="91" cellComments="asDisplayed" r:id="rId26"/>
    </customSheetView>
    <customSheetView guid="{D0407C2C-ED8D-724D-8034-98AE8F8B3295}" view="pageBreakPreview" topLeftCell="A7">
      <selection activeCell="D16" sqref="B16:D16"/>
      <pageMargins left="0.70866141732283472" right="0.70866141732283472" top="0.74803149606299213" bottom="0.74803149606299213" header="0.31496062992125984" footer="0.31496062992125984"/>
      <pageSetup paperSize="9" scale="91" cellComments="asDisplayed" r:id="rId27"/>
    </customSheetView>
    <customSheetView guid="{E17413F9-D262-044C-8BA4-F44960AB96D1}" view="pageBreakPreview" topLeftCell="A7">
      <selection activeCell="D16" sqref="B16:D16"/>
      <pageMargins left="0.70866141732283472" right="0.70866141732283472" top="0.74803149606299213" bottom="0.74803149606299213" header="0.31496062992125984" footer="0.31496062992125984"/>
      <pageSetup paperSize="9" scale="91" cellComments="asDisplayed" r:id="rId28"/>
    </customSheetView>
    <customSheetView guid="{EDE1CF83-3546-8346-99C8-7E8DEBB3247D}" view="pageBreakPreview" topLeftCell="A7">
      <selection activeCell="D16" sqref="B16:D16"/>
      <pageMargins left="0.70866141732283472" right="0.70866141732283472" top="0.74803149606299213" bottom="0.74803149606299213" header="0.31496062992125984" footer="0.31496062992125984"/>
      <pageSetup paperSize="9" scale="91" cellComments="asDisplayed" r:id="rId29"/>
    </customSheetView>
    <customSheetView guid="{2D1C0343-8602-B54F-A57E-F5A867ED58F2}" view="pageBreakPreview" topLeftCell="A7">
      <selection activeCell="D16" sqref="B16:D16"/>
      <pageMargins left="0.70866141732283472" right="0.70866141732283472" top="0.74803149606299213" bottom="0.74803149606299213" header="0.31496062992125984" footer="0.31496062992125984"/>
      <pageSetup paperSize="9" scale="91" cellComments="asDisplayed" r:id="rId30"/>
    </customSheetView>
    <customSheetView guid="{938FE337-1D9D-3F4A-804B-BDD95C828A75}" view="pageBreakPreview" topLeftCell="A7">
      <selection activeCell="D16" sqref="B16:D16"/>
      <pageMargins left="0.70866141732283472" right="0.70866141732283472" top="0.74803149606299213" bottom="0.74803149606299213" header="0.31496062992125984" footer="0.31496062992125984"/>
      <pageSetup paperSize="9" scale="91" cellComments="asDisplayed" r:id="rId31"/>
    </customSheetView>
    <customSheetView guid="{95DD38D3-5F4A-574D-B2AE-3A0C3CFA9103}" view="pageBreakPreview" topLeftCell="A7">
      <selection activeCell="D20" sqref="D20"/>
      <pageMargins left="0.70866141732283472" right="0.70866141732283472" top="0.74803149606299213" bottom="0.74803149606299213" header="0.31496062992125984" footer="0.31496062992125984"/>
      <pageSetup paperSize="9" scale="91" cellComments="asDisplayed" r:id="rId32"/>
    </customSheetView>
    <customSheetView guid="{12498608-D96F-BA43-B910-A260490D91ED}" view="pageBreakPreview" topLeftCell="A7">
      <selection activeCell="D20" sqref="D20"/>
      <pageMargins left="0.70866141732283472" right="0.70866141732283472" top="0.74803149606299213" bottom="0.74803149606299213" header="0.31496062992125984" footer="0.31496062992125984"/>
      <pageSetup paperSize="9" scale="91" cellComments="asDisplayed" r:id="rId33"/>
    </customSheetView>
    <customSheetView guid="{288221DA-E461-3640-BCB6-AA8217898395}" view="pageBreakPreview" topLeftCell="A7">
      <selection activeCell="D20" sqref="D20"/>
      <pageMargins left="0.70866141732283472" right="0.70866141732283472" top="0.74803149606299213" bottom="0.74803149606299213" header="0.31496062992125984" footer="0.31496062992125984"/>
      <pageSetup paperSize="9" scale="91" cellComments="asDisplayed" r:id="rId34"/>
    </customSheetView>
    <customSheetView guid="{D1685ABB-718A-CF4F-A312-08E85A5F4269}" view="pageBreakPreview" topLeftCell="A7">
      <selection activeCell="D20" sqref="D20"/>
      <pageMargins left="0.70866141732283472" right="0.70866141732283472" top="0.74803149606299213" bottom="0.74803149606299213" header="0.31496062992125984" footer="0.31496062992125984"/>
      <pageSetup paperSize="9" scale="91" cellComments="asDisplayed" r:id="rId35"/>
    </customSheetView>
    <customSheetView guid="{257021EA-B7EA-3A40-A822-8BB94734030F}" view="pageBreakPreview" topLeftCell="A7">
      <selection activeCell="D20" sqref="D20"/>
      <pageMargins left="0.70866141732283472" right="0.70866141732283472" top="0.74803149606299213" bottom="0.74803149606299213" header="0.31496062992125984" footer="0.31496062992125984"/>
      <pageSetup paperSize="9" scale="91" cellComments="asDisplayed" r:id="rId36"/>
    </customSheetView>
    <customSheetView guid="{F37DCB76-F5F4-0E4C-A170-F0CC306C23B7}" view="pageBreakPreview" topLeftCell="A7">
      <selection activeCell="D20" sqref="D20"/>
      <pageMargins left="0.70866141732283472" right="0.70866141732283472" top="0.74803149606299213" bottom="0.74803149606299213" header="0.31496062992125984" footer="0.31496062992125984"/>
      <pageSetup paperSize="9" scale="91" cellComments="asDisplayed" r:id="rId37"/>
    </customSheetView>
    <customSheetView guid="{FE39DD97-388C-6C4F-B164-A0DF07EE2E06}" view="pageBreakPreview" topLeftCell="A7">
      <selection activeCell="D20" sqref="D20"/>
      <pageMargins left="0.70866141732283472" right="0.70866141732283472" top="0.74803149606299213" bottom="0.74803149606299213" header="0.31496062992125984" footer="0.31496062992125984"/>
      <pageSetup paperSize="9" scale="91" cellComments="asDisplayed" r:id="rId38"/>
    </customSheetView>
    <customSheetView guid="{81A4239D-FC03-824F-9FC1-1718C6BC9AEE}" view="pageBreakPreview" topLeftCell="A7">
      <selection activeCell="D20" sqref="D20"/>
      <pageMargins left="0.70866141732283472" right="0.70866141732283472" top="0.74803149606299213" bottom="0.74803149606299213" header="0.31496062992125984" footer="0.31496062992125984"/>
      <pageSetup paperSize="9" scale="91" cellComments="asDisplayed" r:id="rId39"/>
    </customSheetView>
  </customSheetViews>
  <phoneticPr fontId="29"/>
  <pageMargins left="0.70866141732283472" right="0.70866141732283472" top="0.74803149606299213" bottom="0.74803149606299213" header="0.31496062992125984" footer="0.31496062992125984"/>
  <pageSetup paperSize="9" scale="91" fitToWidth="1" fitToHeight="1" usePrinterDefaults="1" cellComments="asDisplayed" r:id="rId40"/>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8">
    <pageSetUpPr fitToPage="1"/>
  </sheetPr>
  <dimension ref="A1:O22"/>
  <sheetViews>
    <sheetView view="pageBreakPreview" topLeftCell="A8" zoomScale="80" zoomScaleSheetLayoutView="80" workbookViewId="0">
      <selection activeCell="B19" sqref="B19"/>
    </sheetView>
  </sheetViews>
  <sheetFormatPr defaultRowHeight="16.2"/>
  <cols>
    <col min="1" max="1" width="2.625" style="34" customWidth="1"/>
    <col min="2" max="2" width="15.625" style="34" customWidth="1"/>
    <col min="3" max="12" width="12.125" style="34" customWidth="1"/>
    <col min="13" max="13" width="3.375" style="34" customWidth="1"/>
    <col min="14" max="256" width="9" style="34" customWidth="1"/>
    <col min="257" max="257" width="2.625" style="34" customWidth="1"/>
    <col min="258" max="258" width="13.375" style="34" customWidth="1"/>
    <col min="259" max="268" width="12.125" style="34" customWidth="1"/>
    <col min="269" max="269" width="3.375" style="34" customWidth="1"/>
    <col min="270" max="512" width="9" style="34" customWidth="1"/>
    <col min="513" max="513" width="2.625" style="34" customWidth="1"/>
    <col min="514" max="514" width="13.375" style="34" customWidth="1"/>
    <col min="515" max="524" width="12.125" style="34" customWidth="1"/>
    <col min="525" max="525" width="3.375" style="34" customWidth="1"/>
    <col min="526" max="768" width="9" style="34" customWidth="1"/>
    <col min="769" max="769" width="2.625" style="34" customWidth="1"/>
    <col min="770" max="770" width="13.375" style="34" customWidth="1"/>
    <col min="771" max="780" width="12.125" style="34" customWidth="1"/>
    <col min="781" max="781" width="3.375" style="34" customWidth="1"/>
    <col min="782" max="1024" width="9" style="34" customWidth="1"/>
    <col min="1025" max="1025" width="2.625" style="34" customWidth="1"/>
    <col min="1026" max="1026" width="13.375" style="34" customWidth="1"/>
    <col min="1027" max="1036" width="12.125" style="34" customWidth="1"/>
    <col min="1037" max="1037" width="3.375" style="34" customWidth="1"/>
    <col min="1038" max="1280" width="9" style="34" customWidth="1"/>
    <col min="1281" max="1281" width="2.625" style="34" customWidth="1"/>
    <col min="1282" max="1282" width="13.375" style="34" customWidth="1"/>
    <col min="1283" max="1292" width="12.125" style="34" customWidth="1"/>
    <col min="1293" max="1293" width="3.375" style="34" customWidth="1"/>
    <col min="1294" max="1536" width="9" style="34" customWidth="1"/>
    <col min="1537" max="1537" width="2.625" style="34" customWidth="1"/>
    <col min="1538" max="1538" width="13.375" style="34" customWidth="1"/>
    <col min="1539" max="1548" width="12.125" style="34" customWidth="1"/>
    <col min="1549" max="1549" width="3.375" style="34" customWidth="1"/>
    <col min="1550" max="1792" width="9" style="34" customWidth="1"/>
    <col min="1793" max="1793" width="2.625" style="34" customWidth="1"/>
    <col min="1794" max="1794" width="13.375" style="34" customWidth="1"/>
    <col min="1795" max="1804" width="12.125" style="34" customWidth="1"/>
    <col min="1805" max="1805" width="3.375" style="34" customWidth="1"/>
    <col min="1806" max="2048" width="9" style="34" customWidth="1"/>
    <col min="2049" max="2049" width="2.625" style="34" customWidth="1"/>
    <col min="2050" max="2050" width="13.375" style="34" customWidth="1"/>
    <col min="2051" max="2060" width="12.125" style="34" customWidth="1"/>
    <col min="2061" max="2061" width="3.375" style="34" customWidth="1"/>
    <col min="2062" max="2304" width="9" style="34" customWidth="1"/>
    <col min="2305" max="2305" width="2.625" style="34" customWidth="1"/>
    <col min="2306" max="2306" width="13.375" style="34" customWidth="1"/>
    <col min="2307" max="2316" width="12.125" style="34" customWidth="1"/>
    <col min="2317" max="2317" width="3.375" style="34" customWidth="1"/>
    <col min="2318" max="2560" width="9" style="34" customWidth="1"/>
    <col min="2561" max="2561" width="2.625" style="34" customWidth="1"/>
    <col min="2562" max="2562" width="13.375" style="34" customWidth="1"/>
    <col min="2563" max="2572" width="12.125" style="34" customWidth="1"/>
    <col min="2573" max="2573" width="3.375" style="34" customWidth="1"/>
    <col min="2574" max="2816" width="9" style="34" customWidth="1"/>
    <col min="2817" max="2817" width="2.625" style="34" customWidth="1"/>
    <col min="2818" max="2818" width="13.375" style="34" customWidth="1"/>
    <col min="2819" max="2828" width="12.125" style="34" customWidth="1"/>
    <col min="2829" max="2829" width="3.375" style="34" customWidth="1"/>
    <col min="2830" max="3072" width="9" style="34" customWidth="1"/>
    <col min="3073" max="3073" width="2.625" style="34" customWidth="1"/>
    <col min="3074" max="3074" width="13.375" style="34" customWidth="1"/>
    <col min="3075" max="3084" width="12.125" style="34" customWidth="1"/>
    <col min="3085" max="3085" width="3.375" style="34" customWidth="1"/>
    <col min="3086" max="3328" width="9" style="34" customWidth="1"/>
    <col min="3329" max="3329" width="2.625" style="34" customWidth="1"/>
    <col min="3330" max="3330" width="13.375" style="34" customWidth="1"/>
    <col min="3331" max="3340" width="12.125" style="34" customWidth="1"/>
    <col min="3341" max="3341" width="3.375" style="34" customWidth="1"/>
    <col min="3342" max="3584" width="9" style="34" customWidth="1"/>
    <col min="3585" max="3585" width="2.625" style="34" customWidth="1"/>
    <col min="3586" max="3586" width="13.375" style="34" customWidth="1"/>
    <col min="3587" max="3596" width="12.125" style="34" customWidth="1"/>
    <col min="3597" max="3597" width="3.375" style="34" customWidth="1"/>
    <col min="3598" max="3840" width="9" style="34" customWidth="1"/>
    <col min="3841" max="3841" width="2.625" style="34" customWidth="1"/>
    <col min="3842" max="3842" width="13.375" style="34" customWidth="1"/>
    <col min="3843" max="3852" width="12.125" style="34" customWidth="1"/>
    <col min="3853" max="3853" width="3.375" style="34" customWidth="1"/>
    <col min="3854" max="4096" width="9" style="34" customWidth="1"/>
    <col min="4097" max="4097" width="2.625" style="34" customWidth="1"/>
    <col min="4098" max="4098" width="13.375" style="34" customWidth="1"/>
    <col min="4099" max="4108" width="12.125" style="34" customWidth="1"/>
    <col min="4109" max="4109" width="3.375" style="34" customWidth="1"/>
    <col min="4110" max="4352" width="9" style="34" customWidth="1"/>
    <col min="4353" max="4353" width="2.625" style="34" customWidth="1"/>
    <col min="4354" max="4354" width="13.375" style="34" customWidth="1"/>
    <col min="4355" max="4364" width="12.125" style="34" customWidth="1"/>
    <col min="4365" max="4365" width="3.375" style="34" customWidth="1"/>
    <col min="4366" max="4608" width="9" style="34" customWidth="1"/>
    <col min="4609" max="4609" width="2.625" style="34" customWidth="1"/>
    <col min="4610" max="4610" width="13.375" style="34" customWidth="1"/>
    <col min="4611" max="4620" width="12.125" style="34" customWidth="1"/>
    <col min="4621" max="4621" width="3.375" style="34" customWidth="1"/>
    <col min="4622" max="4864" width="9" style="34" customWidth="1"/>
    <col min="4865" max="4865" width="2.625" style="34" customWidth="1"/>
    <col min="4866" max="4866" width="13.375" style="34" customWidth="1"/>
    <col min="4867" max="4876" width="12.125" style="34" customWidth="1"/>
    <col min="4877" max="4877" width="3.375" style="34" customWidth="1"/>
    <col min="4878" max="5120" width="9" style="34" customWidth="1"/>
    <col min="5121" max="5121" width="2.625" style="34" customWidth="1"/>
    <col min="5122" max="5122" width="13.375" style="34" customWidth="1"/>
    <col min="5123" max="5132" width="12.125" style="34" customWidth="1"/>
    <col min="5133" max="5133" width="3.375" style="34" customWidth="1"/>
    <col min="5134" max="5376" width="9" style="34" customWidth="1"/>
    <col min="5377" max="5377" width="2.625" style="34" customWidth="1"/>
    <col min="5378" max="5378" width="13.375" style="34" customWidth="1"/>
    <col min="5379" max="5388" width="12.125" style="34" customWidth="1"/>
    <col min="5389" max="5389" width="3.375" style="34" customWidth="1"/>
    <col min="5390" max="5632" width="9" style="34" customWidth="1"/>
    <col min="5633" max="5633" width="2.625" style="34" customWidth="1"/>
    <col min="5634" max="5634" width="13.375" style="34" customWidth="1"/>
    <col min="5635" max="5644" width="12.125" style="34" customWidth="1"/>
    <col min="5645" max="5645" width="3.375" style="34" customWidth="1"/>
    <col min="5646" max="5888" width="9" style="34" customWidth="1"/>
    <col min="5889" max="5889" width="2.625" style="34" customWidth="1"/>
    <col min="5890" max="5890" width="13.375" style="34" customWidth="1"/>
    <col min="5891" max="5900" width="12.125" style="34" customWidth="1"/>
    <col min="5901" max="5901" width="3.375" style="34" customWidth="1"/>
    <col min="5902" max="6144" width="9" style="34" customWidth="1"/>
    <col min="6145" max="6145" width="2.625" style="34" customWidth="1"/>
    <col min="6146" max="6146" width="13.375" style="34" customWidth="1"/>
    <col min="6147" max="6156" width="12.125" style="34" customWidth="1"/>
    <col min="6157" max="6157" width="3.375" style="34" customWidth="1"/>
    <col min="6158" max="6400" width="9" style="34" customWidth="1"/>
    <col min="6401" max="6401" width="2.625" style="34" customWidth="1"/>
    <col min="6402" max="6402" width="13.375" style="34" customWidth="1"/>
    <col min="6403" max="6412" width="12.125" style="34" customWidth="1"/>
    <col min="6413" max="6413" width="3.375" style="34" customWidth="1"/>
    <col min="6414" max="6656" width="9" style="34" customWidth="1"/>
    <col min="6657" max="6657" width="2.625" style="34" customWidth="1"/>
    <col min="6658" max="6658" width="13.375" style="34" customWidth="1"/>
    <col min="6659" max="6668" width="12.125" style="34" customWidth="1"/>
    <col min="6669" max="6669" width="3.375" style="34" customWidth="1"/>
    <col min="6670" max="6912" width="9" style="34" customWidth="1"/>
    <col min="6913" max="6913" width="2.625" style="34" customWidth="1"/>
    <col min="6914" max="6914" width="13.375" style="34" customWidth="1"/>
    <col min="6915" max="6924" width="12.125" style="34" customWidth="1"/>
    <col min="6925" max="6925" width="3.375" style="34" customWidth="1"/>
    <col min="6926" max="7168" width="9" style="34" customWidth="1"/>
    <col min="7169" max="7169" width="2.625" style="34" customWidth="1"/>
    <col min="7170" max="7170" width="13.375" style="34" customWidth="1"/>
    <col min="7171" max="7180" width="12.125" style="34" customWidth="1"/>
    <col min="7181" max="7181" width="3.375" style="34" customWidth="1"/>
    <col min="7182" max="7424" width="9" style="34" customWidth="1"/>
    <col min="7425" max="7425" width="2.625" style="34" customWidth="1"/>
    <col min="7426" max="7426" width="13.375" style="34" customWidth="1"/>
    <col min="7427" max="7436" width="12.125" style="34" customWidth="1"/>
    <col min="7437" max="7437" width="3.375" style="34" customWidth="1"/>
    <col min="7438" max="7680" width="9" style="34" customWidth="1"/>
    <col min="7681" max="7681" width="2.625" style="34" customWidth="1"/>
    <col min="7682" max="7682" width="13.375" style="34" customWidth="1"/>
    <col min="7683" max="7692" width="12.125" style="34" customWidth="1"/>
    <col min="7693" max="7693" width="3.375" style="34" customWidth="1"/>
    <col min="7694" max="7936" width="9" style="34" customWidth="1"/>
    <col min="7937" max="7937" width="2.625" style="34" customWidth="1"/>
    <col min="7938" max="7938" width="13.375" style="34" customWidth="1"/>
    <col min="7939" max="7948" width="12.125" style="34" customWidth="1"/>
    <col min="7949" max="7949" width="3.375" style="34" customWidth="1"/>
    <col min="7950" max="8192" width="9" style="34" customWidth="1"/>
    <col min="8193" max="8193" width="2.625" style="34" customWidth="1"/>
    <col min="8194" max="8194" width="13.375" style="34" customWidth="1"/>
    <col min="8195" max="8204" width="12.125" style="34" customWidth="1"/>
    <col min="8205" max="8205" width="3.375" style="34" customWidth="1"/>
    <col min="8206" max="8448" width="9" style="34" customWidth="1"/>
    <col min="8449" max="8449" width="2.625" style="34" customWidth="1"/>
    <col min="8450" max="8450" width="13.375" style="34" customWidth="1"/>
    <col min="8451" max="8460" width="12.125" style="34" customWidth="1"/>
    <col min="8461" max="8461" width="3.375" style="34" customWidth="1"/>
    <col min="8462" max="8704" width="9" style="34" customWidth="1"/>
    <col min="8705" max="8705" width="2.625" style="34" customWidth="1"/>
    <col min="8706" max="8706" width="13.375" style="34" customWidth="1"/>
    <col min="8707" max="8716" width="12.125" style="34" customWidth="1"/>
    <col min="8717" max="8717" width="3.375" style="34" customWidth="1"/>
    <col min="8718" max="8960" width="9" style="34" customWidth="1"/>
    <col min="8961" max="8961" width="2.625" style="34" customWidth="1"/>
    <col min="8962" max="8962" width="13.375" style="34" customWidth="1"/>
    <col min="8963" max="8972" width="12.125" style="34" customWidth="1"/>
    <col min="8973" max="8973" width="3.375" style="34" customWidth="1"/>
    <col min="8974" max="9216" width="9" style="34" customWidth="1"/>
    <col min="9217" max="9217" width="2.625" style="34" customWidth="1"/>
    <col min="9218" max="9218" width="13.375" style="34" customWidth="1"/>
    <col min="9219" max="9228" width="12.125" style="34" customWidth="1"/>
    <col min="9229" max="9229" width="3.375" style="34" customWidth="1"/>
    <col min="9230" max="9472" width="9" style="34" customWidth="1"/>
    <col min="9473" max="9473" width="2.625" style="34" customWidth="1"/>
    <col min="9474" max="9474" width="13.375" style="34" customWidth="1"/>
    <col min="9475" max="9484" width="12.125" style="34" customWidth="1"/>
    <col min="9485" max="9485" width="3.375" style="34" customWidth="1"/>
    <col min="9486" max="9728" width="9" style="34" customWidth="1"/>
    <col min="9729" max="9729" width="2.625" style="34" customWidth="1"/>
    <col min="9730" max="9730" width="13.375" style="34" customWidth="1"/>
    <col min="9731" max="9740" width="12.125" style="34" customWidth="1"/>
    <col min="9741" max="9741" width="3.375" style="34" customWidth="1"/>
    <col min="9742" max="9984" width="9" style="34" customWidth="1"/>
    <col min="9985" max="9985" width="2.625" style="34" customWidth="1"/>
    <col min="9986" max="9986" width="13.375" style="34" customWidth="1"/>
    <col min="9987" max="9996" width="12.125" style="34" customWidth="1"/>
    <col min="9997" max="9997" width="3.375" style="34" customWidth="1"/>
    <col min="9998" max="10240" width="9" style="34" customWidth="1"/>
    <col min="10241" max="10241" width="2.625" style="34" customWidth="1"/>
    <col min="10242" max="10242" width="13.375" style="34" customWidth="1"/>
    <col min="10243" max="10252" width="12.125" style="34" customWidth="1"/>
    <col min="10253" max="10253" width="3.375" style="34" customWidth="1"/>
    <col min="10254" max="10496" width="9" style="34" customWidth="1"/>
    <col min="10497" max="10497" width="2.625" style="34" customWidth="1"/>
    <col min="10498" max="10498" width="13.375" style="34" customWidth="1"/>
    <col min="10499" max="10508" width="12.125" style="34" customWidth="1"/>
    <col min="10509" max="10509" width="3.375" style="34" customWidth="1"/>
    <col min="10510" max="10752" width="9" style="34" customWidth="1"/>
    <col min="10753" max="10753" width="2.625" style="34" customWidth="1"/>
    <col min="10754" max="10754" width="13.375" style="34" customWidth="1"/>
    <col min="10755" max="10764" width="12.125" style="34" customWidth="1"/>
    <col min="10765" max="10765" width="3.375" style="34" customWidth="1"/>
    <col min="10766" max="11008" width="9" style="34" customWidth="1"/>
    <col min="11009" max="11009" width="2.625" style="34" customWidth="1"/>
    <col min="11010" max="11010" width="13.375" style="34" customWidth="1"/>
    <col min="11011" max="11020" width="12.125" style="34" customWidth="1"/>
    <col min="11021" max="11021" width="3.375" style="34" customWidth="1"/>
    <col min="11022" max="11264" width="9" style="34" customWidth="1"/>
    <col min="11265" max="11265" width="2.625" style="34" customWidth="1"/>
    <col min="11266" max="11266" width="13.375" style="34" customWidth="1"/>
    <col min="11267" max="11276" width="12.125" style="34" customWidth="1"/>
    <col min="11277" max="11277" width="3.375" style="34" customWidth="1"/>
    <col min="11278" max="11520" width="9" style="34" customWidth="1"/>
    <col min="11521" max="11521" width="2.625" style="34" customWidth="1"/>
    <col min="11522" max="11522" width="13.375" style="34" customWidth="1"/>
    <col min="11523" max="11532" width="12.125" style="34" customWidth="1"/>
    <col min="11533" max="11533" width="3.375" style="34" customWidth="1"/>
    <col min="11534" max="11776" width="9" style="34" customWidth="1"/>
    <col min="11777" max="11777" width="2.625" style="34" customWidth="1"/>
    <col min="11778" max="11778" width="13.375" style="34" customWidth="1"/>
    <col min="11779" max="11788" width="12.125" style="34" customWidth="1"/>
    <col min="11789" max="11789" width="3.375" style="34" customWidth="1"/>
    <col min="11790" max="12032" width="9" style="34" customWidth="1"/>
    <col min="12033" max="12033" width="2.625" style="34" customWidth="1"/>
    <col min="12034" max="12034" width="13.375" style="34" customWidth="1"/>
    <col min="12035" max="12044" width="12.125" style="34" customWidth="1"/>
    <col min="12045" max="12045" width="3.375" style="34" customWidth="1"/>
    <col min="12046" max="12288" width="9" style="34" customWidth="1"/>
    <col min="12289" max="12289" width="2.625" style="34" customWidth="1"/>
    <col min="12290" max="12290" width="13.375" style="34" customWidth="1"/>
    <col min="12291" max="12300" width="12.125" style="34" customWidth="1"/>
    <col min="12301" max="12301" width="3.375" style="34" customWidth="1"/>
    <col min="12302" max="12544" width="9" style="34" customWidth="1"/>
    <col min="12545" max="12545" width="2.625" style="34" customWidth="1"/>
    <col min="12546" max="12546" width="13.375" style="34" customWidth="1"/>
    <col min="12547" max="12556" width="12.125" style="34" customWidth="1"/>
    <col min="12557" max="12557" width="3.375" style="34" customWidth="1"/>
    <col min="12558" max="12800" width="9" style="34" customWidth="1"/>
    <col min="12801" max="12801" width="2.625" style="34" customWidth="1"/>
    <col min="12802" max="12802" width="13.375" style="34" customWidth="1"/>
    <col min="12803" max="12812" width="12.125" style="34" customWidth="1"/>
    <col min="12813" max="12813" width="3.375" style="34" customWidth="1"/>
    <col min="12814" max="13056" width="9" style="34" customWidth="1"/>
    <col min="13057" max="13057" width="2.625" style="34" customWidth="1"/>
    <col min="13058" max="13058" width="13.375" style="34" customWidth="1"/>
    <col min="13059" max="13068" width="12.125" style="34" customWidth="1"/>
    <col min="13069" max="13069" width="3.375" style="34" customWidth="1"/>
    <col min="13070" max="13312" width="9" style="34" customWidth="1"/>
    <col min="13313" max="13313" width="2.625" style="34" customWidth="1"/>
    <col min="13314" max="13314" width="13.375" style="34" customWidth="1"/>
    <col min="13315" max="13324" width="12.125" style="34" customWidth="1"/>
    <col min="13325" max="13325" width="3.375" style="34" customWidth="1"/>
    <col min="13326" max="13568" width="9" style="34" customWidth="1"/>
    <col min="13569" max="13569" width="2.625" style="34" customWidth="1"/>
    <col min="13570" max="13570" width="13.375" style="34" customWidth="1"/>
    <col min="13571" max="13580" width="12.125" style="34" customWidth="1"/>
    <col min="13581" max="13581" width="3.375" style="34" customWidth="1"/>
    <col min="13582" max="13824" width="9" style="34" customWidth="1"/>
    <col min="13825" max="13825" width="2.625" style="34" customWidth="1"/>
    <col min="13826" max="13826" width="13.375" style="34" customWidth="1"/>
    <col min="13827" max="13836" width="12.125" style="34" customWidth="1"/>
    <col min="13837" max="13837" width="3.375" style="34" customWidth="1"/>
    <col min="13838" max="14080" width="9" style="34" customWidth="1"/>
    <col min="14081" max="14081" width="2.625" style="34" customWidth="1"/>
    <col min="14082" max="14082" width="13.375" style="34" customWidth="1"/>
    <col min="14083" max="14092" width="12.125" style="34" customWidth="1"/>
    <col min="14093" max="14093" width="3.375" style="34" customWidth="1"/>
    <col min="14094" max="14336" width="9" style="34" customWidth="1"/>
    <col min="14337" max="14337" width="2.625" style="34" customWidth="1"/>
    <col min="14338" max="14338" width="13.375" style="34" customWidth="1"/>
    <col min="14339" max="14348" width="12.125" style="34" customWidth="1"/>
    <col min="14349" max="14349" width="3.375" style="34" customWidth="1"/>
    <col min="14350" max="14592" width="9" style="34" customWidth="1"/>
    <col min="14593" max="14593" width="2.625" style="34" customWidth="1"/>
    <col min="14594" max="14594" width="13.375" style="34" customWidth="1"/>
    <col min="14595" max="14604" width="12.125" style="34" customWidth="1"/>
    <col min="14605" max="14605" width="3.375" style="34" customWidth="1"/>
    <col min="14606" max="14848" width="9" style="34" customWidth="1"/>
    <col min="14849" max="14849" width="2.625" style="34" customWidth="1"/>
    <col min="14850" max="14850" width="13.375" style="34" customWidth="1"/>
    <col min="14851" max="14860" width="12.125" style="34" customWidth="1"/>
    <col min="14861" max="14861" width="3.375" style="34" customWidth="1"/>
    <col min="14862" max="15104" width="9" style="34" customWidth="1"/>
    <col min="15105" max="15105" width="2.625" style="34" customWidth="1"/>
    <col min="15106" max="15106" width="13.375" style="34" customWidth="1"/>
    <col min="15107" max="15116" width="12.125" style="34" customWidth="1"/>
    <col min="15117" max="15117" width="3.375" style="34" customWidth="1"/>
    <col min="15118" max="15360" width="9" style="34" customWidth="1"/>
    <col min="15361" max="15361" width="2.625" style="34" customWidth="1"/>
    <col min="15362" max="15362" width="13.375" style="34" customWidth="1"/>
    <col min="15363" max="15372" width="12.125" style="34" customWidth="1"/>
    <col min="15373" max="15373" width="3.375" style="34" customWidth="1"/>
    <col min="15374" max="15616" width="9" style="34" customWidth="1"/>
    <col min="15617" max="15617" width="2.625" style="34" customWidth="1"/>
    <col min="15618" max="15618" width="13.375" style="34" customWidth="1"/>
    <col min="15619" max="15628" width="12.125" style="34" customWidth="1"/>
    <col min="15629" max="15629" width="3.375" style="34" customWidth="1"/>
    <col min="15630" max="15872" width="9" style="34" customWidth="1"/>
    <col min="15873" max="15873" width="2.625" style="34" customWidth="1"/>
    <col min="15874" max="15874" width="13.375" style="34" customWidth="1"/>
    <col min="15875" max="15884" width="12.125" style="34" customWidth="1"/>
    <col min="15885" max="15885" width="3.375" style="34" customWidth="1"/>
    <col min="15886" max="16128" width="9" style="34" customWidth="1"/>
    <col min="16129" max="16129" width="2.625" style="34" customWidth="1"/>
    <col min="16130" max="16130" width="13.375" style="34" customWidth="1"/>
    <col min="16131" max="16140" width="12.125" style="34" customWidth="1"/>
    <col min="16141" max="16141" width="3.375" style="34" customWidth="1"/>
    <col min="16142" max="16384" width="9" style="34" customWidth="1"/>
  </cols>
  <sheetData>
    <row r="1" spans="1:15" ht="24.95" customHeight="1">
      <c r="A1" s="35" t="s">
        <v>157</v>
      </c>
    </row>
    <row r="2" spans="1:15" s="22" customFormat="1" ht="13.2">
      <c r="M2" s="37"/>
    </row>
    <row r="3" spans="1:15" s="4" customFormat="1" ht="30" customHeight="1">
      <c r="A3" s="4"/>
      <c r="B3" s="7" t="s">
        <v>172</v>
      </c>
      <c r="C3" s="8" t="s">
        <v>81</v>
      </c>
      <c r="D3" s="8"/>
      <c r="E3" s="8" t="s">
        <v>83</v>
      </c>
      <c r="F3" s="8"/>
      <c r="G3" s="8" t="s">
        <v>84</v>
      </c>
      <c r="H3" s="8"/>
      <c r="I3" s="8" t="s">
        <v>67</v>
      </c>
      <c r="J3" s="8"/>
      <c r="K3" s="4"/>
      <c r="L3" s="12"/>
      <c r="M3" s="12"/>
      <c r="N3" s="4"/>
      <c r="O3" s="4"/>
    </row>
    <row r="4" spans="1:15" s="4" customFormat="1" ht="39.950000000000003" customHeight="1">
      <c r="A4" s="4"/>
      <c r="B4" s="32"/>
      <c r="C4" s="10" t="s">
        <v>86</v>
      </c>
      <c r="D4" s="10" t="s">
        <v>64</v>
      </c>
      <c r="E4" s="10" t="s">
        <v>86</v>
      </c>
      <c r="F4" s="10" t="s">
        <v>64</v>
      </c>
      <c r="G4" s="10" t="s">
        <v>86</v>
      </c>
      <c r="H4" s="10" t="s">
        <v>64</v>
      </c>
      <c r="I4" s="10" t="s">
        <v>86</v>
      </c>
      <c r="J4" s="10" t="s">
        <v>64</v>
      </c>
      <c r="K4" s="4"/>
      <c r="L4" s="12"/>
      <c r="M4" s="12"/>
      <c r="N4" s="4"/>
      <c r="O4" s="4"/>
    </row>
    <row r="5" spans="1:15" s="4" customFormat="1" ht="30" customHeight="1">
      <c r="A5" s="4"/>
      <c r="B5" s="8" t="s">
        <v>72</v>
      </c>
      <c r="C5" s="11">
        <v>4402</v>
      </c>
      <c r="D5" s="11">
        <v>22010</v>
      </c>
      <c r="E5" s="11">
        <v>929</v>
      </c>
      <c r="F5" s="11">
        <v>4645</v>
      </c>
      <c r="G5" s="11">
        <v>55</v>
      </c>
      <c r="H5" s="11">
        <v>1100</v>
      </c>
      <c r="I5" s="11">
        <v>5386</v>
      </c>
      <c r="J5" s="11">
        <v>27755</v>
      </c>
      <c r="K5" s="4"/>
      <c r="L5" s="12"/>
      <c r="M5" s="12"/>
      <c r="N5" s="4"/>
      <c r="O5" s="4"/>
    </row>
    <row r="6" spans="1:15" s="4" customFormat="1" ht="30" customHeight="1">
      <c r="A6" s="4"/>
      <c r="B6" s="8" t="s">
        <v>24</v>
      </c>
      <c r="C6" s="11">
        <v>4717</v>
      </c>
      <c r="D6" s="11">
        <v>23585</v>
      </c>
      <c r="E6" s="11">
        <v>978</v>
      </c>
      <c r="F6" s="11">
        <v>4890</v>
      </c>
      <c r="G6" s="11">
        <v>52</v>
      </c>
      <c r="H6" s="11">
        <v>1040</v>
      </c>
      <c r="I6" s="11">
        <v>5747</v>
      </c>
      <c r="J6" s="11">
        <v>29515</v>
      </c>
      <c r="K6" s="4"/>
      <c r="L6" s="12"/>
      <c r="M6" s="12"/>
      <c r="N6" s="4"/>
      <c r="O6" s="4"/>
    </row>
    <row r="7" spans="1:15" s="4" customFormat="1" ht="30" customHeight="1">
      <c r="A7" s="4"/>
      <c r="B7" s="8" t="s">
        <v>77</v>
      </c>
      <c r="C7" s="11">
        <v>4936</v>
      </c>
      <c r="D7" s="11">
        <v>24680</v>
      </c>
      <c r="E7" s="11">
        <v>1072</v>
      </c>
      <c r="F7" s="11">
        <v>5360</v>
      </c>
      <c r="G7" s="11">
        <v>50</v>
      </c>
      <c r="H7" s="11">
        <v>500</v>
      </c>
      <c r="I7" s="11">
        <v>6058</v>
      </c>
      <c r="J7" s="11">
        <v>30540</v>
      </c>
      <c r="K7" s="4"/>
      <c r="L7" s="12"/>
      <c r="M7" s="12"/>
      <c r="N7" s="4"/>
      <c r="O7" s="4"/>
    </row>
    <row r="8" spans="1:15" s="4" customFormat="1" ht="30" customHeight="1">
      <c r="A8" s="4"/>
      <c r="B8" s="8" t="s">
        <v>31</v>
      </c>
      <c r="C8" s="11">
        <v>5157</v>
      </c>
      <c r="D8" s="11">
        <v>25785</v>
      </c>
      <c r="E8" s="11">
        <v>1107</v>
      </c>
      <c r="F8" s="11">
        <v>5535</v>
      </c>
      <c r="G8" s="11">
        <v>54</v>
      </c>
      <c r="H8" s="11">
        <v>540</v>
      </c>
      <c r="I8" s="11">
        <v>6318</v>
      </c>
      <c r="J8" s="11">
        <v>31860</v>
      </c>
      <c r="K8" s="12"/>
      <c r="L8" s="12"/>
      <c r="M8" s="12"/>
      <c r="N8" s="4"/>
      <c r="O8" s="4"/>
    </row>
    <row r="9" spans="1:15" s="4" customFormat="1" ht="20.100000000000001" customHeight="1">
      <c r="A9" s="4"/>
      <c r="B9" s="9"/>
      <c r="C9" s="36"/>
      <c r="D9" s="36"/>
      <c r="E9" s="36"/>
      <c r="F9" s="36"/>
      <c r="G9" s="36"/>
      <c r="H9" s="36"/>
      <c r="I9" s="36"/>
      <c r="J9" s="36"/>
      <c r="K9" s="36"/>
      <c r="L9" s="36"/>
      <c r="M9" s="4"/>
      <c r="N9" s="12"/>
      <c r="O9" s="12"/>
    </row>
    <row r="10" spans="1:15" s="4" customFormat="1" ht="30" customHeight="1">
      <c r="A10" s="4"/>
      <c r="B10" s="7" t="s">
        <v>174</v>
      </c>
      <c r="C10" s="8" t="s">
        <v>28</v>
      </c>
      <c r="D10" s="8"/>
      <c r="E10" s="8" t="s">
        <v>88</v>
      </c>
      <c r="F10" s="8"/>
      <c r="G10" s="8" t="s">
        <v>47</v>
      </c>
      <c r="H10" s="8"/>
      <c r="I10" s="8" t="s">
        <v>40</v>
      </c>
      <c r="J10" s="8" t="s">
        <v>67</v>
      </c>
      <c r="K10" s="12"/>
      <c r="L10" s="4"/>
      <c r="M10" s="4"/>
      <c r="N10" s="12"/>
      <c r="O10" s="12"/>
    </row>
    <row r="11" spans="1:15" s="4" customFormat="1" ht="39.950000000000003" customHeight="1">
      <c r="A11" s="4"/>
      <c r="B11" s="32"/>
      <c r="C11" s="10" t="s">
        <v>86</v>
      </c>
      <c r="D11" s="10" t="s">
        <v>64</v>
      </c>
      <c r="E11" s="10" t="s">
        <v>86</v>
      </c>
      <c r="F11" s="10" t="s">
        <v>64</v>
      </c>
      <c r="G11" s="10" t="s">
        <v>86</v>
      </c>
      <c r="H11" s="10" t="s">
        <v>64</v>
      </c>
      <c r="I11" s="10" t="s">
        <v>86</v>
      </c>
      <c r="J11" s="10" t="s">
        <v>86</v>
      </c>
      <c r="K11" s="12"/>
      <c r="L11" s="4"/>
      <c r="M11" s="4"/>
      <c r="N11" s="12"/>
      <c r="O11" s="12"/>
    </row>
    <row r="12" spans="1:15" s="4" customFormat="1" ht="30" customHeight="1">
      <c r="A12" s="4"/>
      <c r="B12" s="8" t="s">
        <v>41</v>
      </c>
      <c r="C12" s="11">
        <v>809</v>
      </c>
      <c r="D12" s="11">
        <v>4045</v>
      </c>
      <c r="E12" s="11">
        <v>230</v>
      </c>
      <c r="F12" s="11">
        <v>1150</v>
      </c>
      <c r="G12" s="11">
        <v>19</v>
      </c>
      <c r="H12" s="11">
        <v>190</v>
      </c>
      <c r="I12" s="11">
        <v>38</v>
      </c>
      <c r="J12" s="11">
        <v>1096</v>
      </c>
      <c r="K12" s="12"/>
      <c r="L12" s="4"/>
      <c r="M12" s="4"/>
      <c r="N12" s="12"/>
      <c r="O12" s="12"/>
    </row>
    <row r="13" spans="1:15" s="4" customFormat="1" ht="30" customHeight="1">
      <c r="A13" s="4"/>
      <c r="B13" s="8" t="s">
        <v>144</v>
      </c>
      <c r="C13" s="11">
        <v>712</v>
      </c>
      <c r="D13" s="11">
        <v>3560</v>
      </c>
      <c r="E13" s="11">
        <v>282</v>
      </c>
      <c r="F13" s="11">
        <v>1410</v>
      </c>
      <c r="G13" s="11">
        <v>21</v>
      </c>
      <c r="H13" s="11">
        <v>210</v>
      </c>
      <c r="I13" s="11">
        <v>28</v>
      </c>
      <c r="J13" s="11">
        <f>C13+E13+G13+I13</f>
        <v>1043</v>
      </c>
      <c r="K13" s="12"/>
      <c r="L13" s="4"/>
      <c r="M13" s="4"/>
      <c r="N13" s="12"/>
      <c r="O13" s="12"/>
    </row>
    <row r="14" spans="1:15" s="4" customFormat="1" ht="30" customHeight="1">
      <c r="A14" s="4"/>
      <c r="B14" s="8" t="s">
        <v>146</v>
      </c>
      <c r="C14" s="11">
        <v>795</v>
      </c>
      <c r="D14" s="11">
        <v>3975</v>
      </c>
      <c r="E14" s="11">
        <v>299</v>
      </c>
      <c r="F14" s="11">
        <v>1495</v>
      </c>
      <c r="G14" s="11">
        <v>28</v>
      </c>
      <c r="H14" s="11">
        <v>280</v>
      </c>
      <c r="I14" s="11">
        <v>35</v>
      </c>
      <c r="J14" s="11">
        <f>C14+E14+G14+I14</f>
        <v>1157</v>
      </c>
      <c r="K14" s="12"/>
      <c r="L14" s="4"/>
      <c r="M14" s="4"/>
      <c r="N14" s="12"/>
      <c r="O14" s="12"/>
    </row>
    <row r="15" spans="1:15" s="4" customFormat="1" ht="30" customHeight="1">
      <c r="A15" s="4"/>
      <c r="B15" s="8" t="s">
        <v>258</v>
      </c>
      <c r="C15" s="11">
        <v>867</v>
      </c>
      <c r="D15" s="11">
        <f>5*C15</f>
        <v>4335</v>
      </c>
      <c r="E15" s="11">
        <v>319</v>
      </c>
      <c r="F15" s="11">
        <f>E15*5</f>
        <v>1595</v>
      </c>
      <c r="G15" s="11">
        <v>30</v>
      </c>
      <c r="H15" s="11">
        <f>G15*10</f>
        <v>300</v>
      </c>
      <c r="I15" s="11">
        <v>43</v>
      </c>
      <c r="J15" s="11">
        <f>I15+G15+E15+C15</f>
        <v>1259</v>
      </c>
      <c r="K15" s="12"/>
      <c r="L15" s="4"/>
      <c r="M15" s="4"/>
      <c r="N15" s="12"/>
      <c r="O15" s="12"/>
    </row>
    <row r="16" spans="1:15" s="4" customFormat="1" ht="30" customHeight="1">
      <c r="A16" s="4"/>
      <c r="B16" s="8" t="s">
        <v>57</v>
      </c>
      <c r="C16" s="11">
        <v>872</v>
      </c>
      <c r="D16" s="11">
        <f>5*C16</f>
        <v>4360</v>
      </c>
      <c r="E16" s="11">
        <v>414</v>
      </c>
      <c r="F16" s="11">
        <f>E16*5</f>
        <v>2070</v>
      </c>
      <c r="G16" s="11">
        <v>26</v>
      </c>
      <c r="H16" s="11">
        <f>G16*10</f>
        <v>260</v>
      </c>
      <c r="I16" s="11">
        <v>48</v>
      </c>
      <c r="J16" s="11">
        <f>I16+G16+E16+C16</f>
        <v>1360</v>
      </c>
      <c r="K16" s="12"/>
      <c r="L16" s="4"/>
      <c r="M16" s="4"/>
      <c r="N16" s="4"/>
      <c r="O16" s="4"/>
    </row>
    <row r="17" spans="1:15" s="4" customFormat="1" ht="30" customHeight="1">
      <c r="A17" s="4"/>
      <c r="B17" s="8" t="s">
        <v>206</v>
      </c>
      <c r="C17" s="11">
        <v>834</v>
      </c>
      <c r="D17" s="11">
        <v>4170</v>
      </c>
      <c r="E17" s="11">
        <v>399</v>
      </c>
      <c r="F17" s="11">
        <v>1995</v>
      </c>
      <c r="G17" s="11">
        <v>31</v>
      </c>
      <c r="H17" s="11">
        <v>310</v>
      </c>
      <c r="I17" s="11">
        <v>50</v>
      </c>
      <c r="J17" s="11">
        <v>1314</v>
      </c>
      <c r="K17" s="4"/>
      <c r="L17" s="4"/>
      <c r="M17" s="4"/>
      <c r="N17" s="4"/>
      <c r="O17" s="4"/>
    </row>
    <row r="18" spans="1:15" s="4" customFormat="1" ht="30" customHeight="1">
      <c r="A18" s="4"/>
      <c r="B18" s="8" t="s">
        <v>340</v>
      </c>
      <c r="C18" s="11">
        <v>910</v>
      </c>
      <c r="D18" s="11">
        <v>4550</v>
      </c>
      <c r="E18" s="11">
        <v>326</v>
      </c>
      <c r="F18" s="11">
        <v>1630</v>
      </c>
      <c r="G18" s="11">
        <v>25</v>
      </c>
      <c r="H18" s="11">
        <v>250</v>
      </c>
      <c r="I18" s="11">
        <v>48</v>
      </c>
      <c r="J18" s="11">
        <v>1309</v>
      </c>
      <c r="K18" s="4"/>
      <c r="L18" s="4"/>
      <c r="M18" s="4"/>
      <c r="N18" s="4"/>
      <c r="O18" s="4"/>
    </row>
    <row r="19" spans="1:15" s="4" customFormat="1" ht="30" customHeight="1">
      <c r="A19" s="4"/>
      <c r="B19" s="8" t="s">
        <v>344</v>
      </c>
      <c r="C19" s="11">
        <v>847</v>
      </c>
      <c r="D19" s="11">
        <v>4235</v>
      </c>
      <c r="E19" s="11">
        <v>415</v>
      </c>
      <c r="F19" s="11">
        <v>2075</v>
      </c>
      <c r="G19" s="11">
        <v>24</v>
      </c>
      <c r="H19" s="11">
        <v>240</v>
      </c>
      <c r="I19" s="11">
        <v>50</v>
      </c>
      <c r="J19" s="11">
        <v>1336</v>
      </c>
      <c r="K19" s="12"/>
      <c r="L19" s="4"/>
      <c r="M19" s="4"/>
      <c r="N19" s="12"/>
      <c r="O19" s="12"/>
    </row>
    <row r="20" spans="1:15" s="4" customFormat="1" ht="20.100000000000001" customHeight="1">
      <c r="A20" s="4"/>
      <c r="B20" s="4"/>
      <c r="C20" s="4"/>
      <c r="D20" s="4"/>
      <c r="E20" s="4"/>
      <c r="F20" s="4"/>
      <c r="G20" s="4"/>
      <c r="H20" s="4"/>
      <c r="I20" s="4"/>
      <c r="J20" s="4"/>
      <c r="K20" s="4"/>
      <c r="L20" s="4"/>
      <c r="M20" s="4"/>
      <c r="N20" s="12"/>
      <c r="O20" s="12"/>
    </row>
    <row r="21" spans="1:15" s="22" customFormat="1" ht="20.100000000000001" customHeight="1">
      <c r="B21" s="4" t="s">
        <v>154</v>
      </c>
    </row>
    <row r="22" spans="1:15" s="22" customFormat="1" ht="20.100000000000001" customHeight="1">
      <c r="B22" s="4" t="s">
        <v>156</v>
      </c>
    </row>
  </sheetData>
  <customSheetViews>
    <customSheetView guid="{A5EB8AB4-CC80-C84C-8B39-14C6B33257B7}" scale="80" fitToPage="1" view="pageBreakPreview" topLeftCell="B1">
      <selection activeCell="E18" sqref="E18"/>
      <pageMargins left="0.78740157480314965" right="0.39370078740157483" top="0.78740157480314965" bottom="0.78740157480314965" header="0.51181102362204722" footer="0.51181102362204722"/>
      <pageSetup paperSize="9" fitToHeight="0" r:id="rId1"/>
      <headerFooter alignWithMargins="0"/>
    </customSheetView>
    <customSheetView guid="{E537E2BF-54E7-AF4D-9A48-B68363196703}" scale="80" fitToPage="1" view="pageBreakPreview" topLeftCell="B1">
      <selection activeCell="E18" sqref="E18"/>
      <pageMargins left="0.78740157480314965" right="0.39370078740157483" top="0.78740157480314965" bottom="0.78740157480314965" header="0.51181102362204722" footer="0.51181102362204722"/>
      <pageSetup paperSize="9" fitToHeight="0" r:id="rId2"/>
      <headerFooter alignWithMargins="0"/>
    </customSheetView>
    <customSheetView guid="{5176ADCB-C40E-8740-8D62-B82BE93AE2C6}" scale="80" fitToPage="1" view="pageBreakPreview" topLeftCell="B1">
      <selection activeCell="K15" sqref="K15"/>
      <pageMargins left="0.78740157480314965" right="0.39370078740157483" top="0.78740157480314965" bottom="0.78740157480314965" header="0.51181102362204722" footer="0.51181102362204722"/>
      <pageSetup paperSize="9" fitToHeight="0" r:id="rId3"/>
      <headerFooter alignWithMargins="0"/>
    </customSheetView>
    <customSheetView guid="{A158B920-AC25-424B-9959-14AC4A1CF9B5}" scale="80" fitToPage="1" view="pageBreakPreview" topLeftCell="B1">
      <selection activeCell="K15" sqref="K15"/>
      <pageMargins left="0.78740157480314965" right="0.39370078740157483" top="0.78740157480314965" bottom="0.78740157480314965" header="0.51181102362204722" footer="0.51181102362204722"/>
      <pageSetup paperSize="9" fitToHeight="0" r:id="rId4"/>
      <headerFooter alignWithMargins="0"/>
    </customSheetView>
    <customSheetView guid="{4BE84941-5C45-A84E-88CE-6305226712FF}" scale="80" fitToPage="1" view="pageBreakPreview" topLeftCell="B1">
      <selection activeCell="K15" sqref="K15"/>
      <pageMargins left="0.78740157480314965" right="0.39370078740157483" top="0.78740157480314965" bottom="0.78740157480314965" header="0.51181102362204722" footer="0.51181102362204722"/>
      <pageSetup paperSize="9" fitToHeight="0" r:id="rId5"/>
      <headerFooter alignWithMargins="0"/>
    </customSheetView>
    <customSheetView guid="{4996860D-290A-3A41-87F4-08FFB3697A1E}" scale="80" showPageBreaks="1" fitToPage="1" view="pageBreakPreview" topLeftCell="B1">
      <selection activeCell="K15" sqref="K15"/>
      <pageMargins left="0.78740157480314965" right="0.39370078740157483" top="0.78740157480314965" bottom="0.78740157480314965" header="0.51181102362204722" footer="0.51181102362204722"/>
      <pageSetup paperSize="9" fitToHeight="0" r:id="rId6"/>
      <headerFooter alignWithMargins="0"/>
    </customSheetView>
    <customSheetView guid="{195A10FC-8BA6-8348-BB06-0EE2D4EBE68F}" scale="80" fitToPage="1" view="pageBreakPreview" topLeftCell="B1">
      <selection activeCell="K15" sqref="K15"/>
      <pageMargins left="0.78740157480314965" right="0.39370078740157483" top="0.78740157480314965" bottom="0.78740157480314965" header="0.51181102362204722" footer="0.51181102362204722"/>
      <pageSetup paperSize="9" fitToHeight="0" r:id="rId7"/>
      <headerFooter alignWithMargins="0"/>
    </customSheetView>
    <customSheetView guid="{33BBD285-785B-C24D-B50A-4C98AC895287}" scale="80" showPageBreaks="1" fitToPage="1" view="pageBreakPreview" topLeftCell="B1">
      <selection activeCell="K15" sqref="K15"/>
      <pageMargins left="0.78740157480314965" right="0.39370078740157483" top="0.78740157480314965" bottom="0.78740157480314965" header="0.51181102362204722" footer="0.51181102362204722"/>
      <pageSetup paperSize="9" fitToHeight="0" r:id="rId8"/>
      <headerFooter alignWithMargins="0"/>
    </customSheetView>
    <customSheetView guid="{692EB781-55BD-954F-BFCF-8FB37DE8AEFA}" scale="80" fitToPage="1" view="pageBreakPreview" topLeftCell="B8">
      <selection activeCell="K18" sqref="K18"/>
      <pageMargins left="0.78740157480314965" right="0.39370078740157483" top="0.78740157480314965" bottom="0.78740157480314965" header="0.51181102362204722" footer="0.51181102362204722"/>
      <pageSetup paperSize="9" fitToHeight="0" r:id="rId9"/>
      <headerFooter alignWithMargins="0"/>
    </customSheetView>
    <customSheetView guid="{B757FC03-6083-3442-BB1D-780F7D0FC782}" scale="80" fitToPage="1" view="pageBreakPreview" topLeftCell="B8">
      <selection activeCell="K18" sqref="K18"/>
      <pageMargins left="0.78740157480314965" right="0.39370078740157483" top="0.78740157480314965" bottom="0.78740157480314965" header="0.51181102362204722" footer="0.51181102362204722"/>
      <pageSetup paperSize="9" fitToHeight="0" r:id="rId10"/>
      <headerFooter alignWithMargins="0"/>
    </customSheetView>
    <customSheetView guid="{FE2DFBF2-B424-5B4D-9BA1-C706581D34E7}" scale="80" fitToPage="1" view="pageBreakPreview" topLeftCell="B1">
      <selection activeCell="K15" sqref="K15"/>
      <pageMargins left="0.78740157480314965" right="0.39370078740157483" top="0.78740157480314965" bottom="0.78740157480314965" header="0.51181102362204722" footer="0.51181102362204722"/>
      <pageSetup paperSize="9" fitToHeight="0" r:id="rId11"/>
      <headerFooter alignWithMargins="0"/>
    </customSheetView>
    <customSheetView guid="{B13CC535-C729-354C-9E06-85A6743B2336}" scale="80" fitToPage="1" view="pageBreakPreview" topLeftCell="B1">
      <selection activeCell="K15" sqref="K15"/>
      <pageMargins left="0.78740157480314965" right="0.39370078740157483" top="0.78740157480314965" bottom="0.78740157480314965" header="0.51181102362204722" footer="0.51181102362204722"/>
      <pageSetup paperSize="9" fitToHeight="0" r:id="rId12"/>
      <headerFooter alignWithMargins="0"/>
    </customSheetView>
    <customSheetView guid="{CABF87AC-595D-E643-8BF0-9EB9AA0D768A}" scale="80" showPageBreaks="1" fitToPage="1" view="pageBreakPreview" topLeftCell="B1">
      <selection activeCell="J17" sqref="J17"/>
      <pageMargins left="0.78740157480314965" right="0.39370078740157483" top="0.78740157480314965" bottom="0.78740157480314965" header="0.51181102362204722" footer="0.51181102362204722"/>
      <pageSetup paperSize="9" fitToHeight="0" r:id="rId13"/>
      <headerFooter alignWithMargins="0"/>
    </customSheetView>
    <customSheetView guid="{243EC010-C615-5A40-A970-628BEF2BE6DA}" scale="80" fitToPage="1" view="pageBreakPreview" topLeftCell="B1">
      <selection activeCell="J17" sqref="J17"/>
      <pageMargins left="0.78740157480314965" right="0.39370078740157483" top="0.78740157480314965" bottom="0.78740157480314965" header="0.51181102362204722" footer="0.51181102362204722"/>
      <pageSetup paperSize="9" fitToHeight="0" r:id="rId14"/>
      <headerFooter alignWithMargins="0"/>
    </customSheetView>
    <customSheetView guid="{CAB07F43-7E89-7745-9891-2E17B06210E6}" scale="80" fitToPage="1" view="pageBreakPreview" topLeftCell="B1">
      <selection activeCell="J17" sqref="J17"/>
      <pageMargins left="0.78740157480314965" right="0.39370078740157483" top="0.78740157480314965" bottom="0.78740157480314965" header="0.51181102362204722" footer="0.51181102362204722"/>
      <pageSetup paperSize="9" fitToHeight="0" r:id="rId15"/>
      <headerFooter alignWithMargins="0"/>
    </customSheetView>
    <customSheetView guid="{97B3E7CA-F0B3-3143-B2E4-7F6A2ED5C48C}" scale="80" fitToPage="1" view="pageBreakPreview" topLeftCell="B1">
      <selection activeCell="J17" sqref="J17"/>
      <pageMargins left="0.78740157480314965" right="0.39370078740157483" top="0.78740157480314965" bottom="0.78740157480314965" header="0.51181102362204722" footer="0.51181102362204722"/>
      <pageSetup paperSize="9" fitToHeight="0" r:id="rId16"/>
      <headerFooter alignWithMargins="0"/>
    </customSheetView>
    <customSheetView guid="{DE9E460F-C89E-5645-AA7E-CE9C4C2CFC12}" scale="80" showPageBreaks="1" fitToPage="1" view="pageBreakPreview" topLeftCell="B1">
      <selection activeCell="J17" sqref="J17"/>
      <pageMargins left="0.78740157480314965" right="0.39370078740157483" top="0.78740157480314965" bottom="0.78740157480314965" header="0.51181102362204722" footer="0.51181102362204722"/>
      <pageSetup paperSize="9" fitToHeight="0" r:id="rId17"/>
      <headerFooter alignWithMargins="0"/>
    </customSheetView>
    <customSheetView guid="{C77EF332-7D80-1044-85D5-819F18ECD7B4}" scale="80" fitToPage="1" view="pageBreakPreview" topLeftCell="B1">
      <selection activeCell="J17" sqref="J17"/>
      <pageMargins left="0.78740157480314965" right="0.39370078740157483" top="0.78740157480314965" bottom="0.78740157480314965" header="0.51181102362204722" footer="0.51181102362204722"/>
      <pageSetup paperSize="9" fitToHeight="0" r:id="rId18"/>
      <headerFooter alignWithMargins="0"/>
    </customSheetView>
    <customSheetView guid="{6CECD241-1D6C-7646-92A8-757A358CF712}" scale="80" showPageBreaks="1" fitToPage="1" view="pageBreakPreview" topLeftCell="B1">
      <selection activeCell="J17" sqref="J17"/>
      <pageMargins left="0.78740157480314965" right="0.39370078740157483" top="0.78740157480314965" bottom="0.78740157480314965" header="0.51181102362204722" footer="0.51181102362204722"/>
      <pageSetup paperSize="9" fitToHeight="0" r:id="rId19"/>
      <headerFooter alignWithMargins="0"/>
    </customSheetView>
    <customSheetView guid="{2F70F053-3AC9-1B4A-91C9-6FBA078D9D33}" scale="80" fitToPage="1" view="pageBreakPreview" topLeftCell="B1">
      <selection activeCell="J19" sqref="J19"/>
      <pageMargins left="0.78740157480314965" right="0.39370078740157483" top="0.78740157480314965" bottom="0.78740157480314965" header="0.51181102362204722" footer="0.51181102362204722"/>
      <pageSetup paperSize="9" fitToHeight="0" r:id="rId20"/>
      <headerFooter alignWithMargins="0"/>
    </customSheetView>
    <customSheetView guid="{C4ABE724-0C48-564B-B46B-A8D4415A7CA3}" scale="80" showPageBreaks="1" fitToPage="1" view="pageBreakPreview" topLeftCell="B8">
      <selection activeCell="K18" sqref="K18"/>
      <pageMargins left="0.78740157480314965" right="0.39370078740157483" top="0.78740157480314965" bottom="0.78740157480314965" header="0.51181102362204722" footer="0.51181102362204722"/>
      <pageSetup paperSize="9" fitToHeight="0" r:id="rId21"/>
      <headerFooter alignWithMargins="0"/>
    </customSheetView>
    <customSheetView guid="{921C762F-6DA3-EC47-BFAE-A316B3663034}" scale="80" fitToPage="1" view="pageBreakPreview" topLeftCell="B8">
      <selection activeCell="K18" sqref="K18"/>
      <pageMargins left="0.78740157480314965" right="0.39370078740157483" top="0.78740157480314965" bottom="0.78740157480314965" header="0.51181102362204722" footer="0.51181102362204722"/>
      <pageSetup paperSize="9" fitToHeight="0" r:id="rId22"/>
      <headerFooter alignWithMargins="0"/>
    </customSheetView>
    <customSheetView guid="{13BDB573-1580-9347-9292-9BDFB1BEC180}" scale="80" showPageBreaks="1" fitToPage="1" view="pageBreakPreview" topLeftCell="B1">
      <selection activeCell="E18" sqref="E18"/>
      <pageMargins left="0.78740157480314965" right="0.39370078740157483" top="0.78740157480314965" bottom="0.78740157480314965" header="0.51181102362204722" footer="0.51181102362204722"/>
      <pageSetup paperSize="9" fitToHeight="0" r:id="rId23"/>
      <headerFooter alignWithMargins="0"/>
    </customSheetView>
    <customSheetView guid="{9D5A8730-9745-6543-AF40-A975993FFB3C}" scale="80" showPageBreaks="1" fitToPage="1" view="pageBreakPreview" topLeftCell="A8">
      <selection activeCell="I16" sqref="I16"/>
      <pageMargins left="0.78740157480314965" right="0.39370078740157483" top="0.78740157480314965" bottom="0.78740157480314965" header="0.51181102362204722" footer="0.51181102362204722"/>
      <pageSetup paperSize="9" fitToHeight="0" r:id="rId24"/>
      <headerFooter alignWithMargins="0"/>
    </customSheetView>
    <customSheetView guid="{09F96152-7CAD-C243-A97A-98F3B0FC4A33}" scale="80" fitToPage="1" view="pageBreakPreview" topLeftCell="A8">
      <selection activeCell="J19" sqref="B19:J19"/>
      <pageMargins left="0.78740157480314965" right="0.39370078740157483" top="0.78740157480314965" bottom="0.78740157480314965" header="0.51181102362204722" footer="0.51181102362204722"/>
      <pageSetup paperSize="9" fitToHeight="0" r:id="rId25"/>
      <headerFooter alignWithMargins="0"/>
    </customSheetView>
    <customSheetView guid="{096AC98C-6736-1040-B9D6-CB39671AF91F}" scale="80" fitToPage="1" view="pageBreakPreview" topLeftCell="A8">
      <selection activeCell="J19" sqref="B19:J19"/>
      <pageMargins left="0.78740157480314965" right="0.39370078740157483" top="0.78740157480314965" bottom="0.78740157480314965" header="0.51181102362204722" footer="0.51181102362204722"/>
      <pageSetup paperSize="9" fitToHeight="0" r:id="rId26"/>
      <headerFooter alignWithMargins="0"/>
    </customSheetView>
    <customSheetView guid="{D0407C2C-ED8D-724D-8034-98AE8F8B3295}" scale="80" fitToPage="1" view="pageBreakPreview" topLeftCell="A8">
      <selection activeCell="J19" sqref="B19:J19"/>
      <pageMargins left="0.78740157480314965" right="0.39370078740157483" top="0.78740157480314965" bottom="0.78740157480314965" header="0.51181102362204722" footer="0.51181102362204722"/>
      <pageSetup paperSize="9" fitToHeight="0" r:id="rId27"/>
      <headerFooter alignWithMargins="0"/>
    </customSheetView>
    <customSheetView guid="{E17413F9-D262-044C-8BA4-F44960AB96D1}" scale="80" fitToPage="1" view="pageBreakPreview" topLeftCell="A8">
      <selection activeCell="J19" sqref="B19:J19"/>
      <pageMargins left="0.78740157480314965" right="0.39370078740157483" top="0.78740157480314965" bottom="0.78740157480314965" header="0.51181102362204722" footer="0.51181102362204722"/>
      <pageSetup paperSize="9" fitToHeight="0" r:id="rId28"/>
      <headerFooter alignWithMargins="0"/>
    </customSheetView>
    <customSheetView guid="{EDE1CF83-3546-8346-99C8-7E8DEBB3247D}" scale="80" fitToPage="1" view="pageBreakPreview" topLeftCell="A8">
      <selection activeCell="J19" sqref="B19:J19"/>
      <pageMargins left="0.78740157480314965" right="0.39370078740157483" top="0.78740157480314965" bottom="0.78740157480314965" header="0.51181102362204722" footer="0.51181102362204722"/>
      <pageSetup paperSize="9" fitToHeight="0" r:id="rId29"/>
      <headerFooter alignWithMargins="0"/>
    </customSheetView>
    <customSheetView guid="{2D1C0343-8602-B54F-A57E-F5A867ED58F2}" scale="80" fitToPage="1" view="pageBreakPreview" topLeftCell="A8">
      <selection activeCell="J19" sqref="B19:J19"/>
      <pageMargins left="0.78740157480314965" right="0.39370078740157483" top="0.78740157480314965" bottom="0.78740157480314965" header="0.51181102362204722" footer="0.51181102362204722"/>
      <pageSetup paperSize="9" fitToHeight="0" r:id="rId30"/>
      <headerFooter alignWithMargins="0"/>
    </customSheetView>
    <customSheetView guid="{938FE337-1D9D-3F4A-804B-BDD95C828A75}" scale="80" fitToPage="1" view="pageBreakPreview" topLeftCell="A8">
      <selection activeCell="J19" sqref="B19:J19"/>
      <pageMargins left="0.78740157480314965" right="0.39370078740157483" top="0.78740157480314965" bottom="0.78740157480314965" header="0.51181102362204722" footer="0.51181102362204722"/>
      <pageSetup paperSize="9" fitToHeight="0" r:id="rId31"/>
      <headerFooter alignWithMargins="0"/>
    </customSheetView>
    <customSheetView guid="{95DD38D3-5F4A-574D-B2AE-3A0C3CFA9103}" scale="80" fitToPage="1" view="pageBreakPreview" topLeftCell="A8">
      <selection activeCell="J19" sqref="B19:J19"/>
      <pageMargins left="0.78740157480314965" right="0.39370078740157483" top="0.78740157480314965" bottom="0.78740157480314965" header="0.51181102362204722" footer="0.51181102362204722"/>
      <pageSetup paperSize="9" fitToHeight="0" r:id="rId32"/>
      <headerFooter alignWithMargins="0"/>
    </customSheetView>
    <customSheetView guid="{12498608-D96F-BA43-B910-A260490D91ED}" scale="80" fitToPage="1" view="pageBreakPreview" topLeftCell="A8">
      <selection activeCell="J19" sqref="B19:J19"/>
      <pageMargins left="0.78740157480314965" right="0.39370078740157483" top="0.78740157480314965" bottom="0.78740157480314965" header="0.51181102362204722" footer="0.51181102362204722"/>
      <pageSetup paperSize="9" fitToHeight="0" r:id="rId33"/>
      <headerFooter alignWithMargins="0"/>
    </customSheetView>
    <customSheetView guid="{288221DA-E461-3640-BCB6-AA8217898395}" scale="80" fitToPage="1" view="pageBreakPreview" topLeftCell="A8">
      <selection activeCell="J19" sqref="B19:J19"/>
      <pageMargins left="0.78740157480314965" right="0.39370078740157483" top="0.78740157480314965" bottom="0.78740157480314965" header="0.51181102362204722" footer="0.51181102362204722"/>
      <pageSetup paperSize="9" fitToHeight="0" r:id="rId34"/>
      <headerFooter alignWithMargins="0"/>
    </customSheetView>
    <customSheetView guid="{D1685ABB-718A-CF4F-A312-08E85A5F4269}" scale="80" fitToPage="1" view="pageBreakPreview" topLeftCell="A8">
      <selection activeCell="J19" sqref="B19:J19"/>
      <pageMargins left="0.78740157480314965" right="0.39370078740157483" top="0.78740157480314965" bottom="0.78740157480314965" header="0.51181102362204722" footer="0.51181102362204722"/>
      <pageSetup paperSize="9" fitToHeight="0" r:id="rId35"/>
      <headerFooter alignWithMargins="0"/>
    </customSheetView>
    <customSheetView guid="{257021EA-B7EA-3A40-A822-8BB94734030F}" scale="80" fitToPage="1" view="pageBreakPreview" topLeftCell="A8">
      <selection activeCell="J19" sqref="B19:J19"/>
      <pageMargins left="0.78740157480314965" right="0.39370078740157483" top="0.78740157480314965" bottom="0.78740157480314965" header="0.51181102362204722" footer="0.51181102362204722"/>
      <pageSetup paperSize="9" fitToHeight="0" r:id="rId36"/>
      <headerFooter alignWithMargins="0"/>
    </customSheetView>
    <customSheetView guid="{F37DCB76-F5F4-0E4C-A170-F0CC306C23B7}" scale="80" fitToPage="1" view="pageBreakPreview" topLeftCell="A5">
      <selection activeCell="D20" sqref="D20"/>
      <pageMargins left="0.78740157480314965" right="0.39370078740157483" top="0.78740157480314965" bottom="0.78740157480314965" header="0.51181102362204722" footer="0.51181102362204722"/>
      <pageSetup paperSize="9" fitToHeight="0" r:id="rId37"/>
      <headerFooter alignWithMargins="0"/>
    </customSheetView>
    <customSheetView guid="{FE39DD97-388C-6C4F-B164-A0DF07EE2E06}" scale="80" fitToPage="1" view="pageBreakPreview" topLeftCell="A5">
      <selection activeCell="D20" sqref="D20"/>
      <pageMargins left="0.78740157480314965" right="0.39370078740157483" top="0.78740157480314965" bottom="0.78740157480314965" header="0.51181102362204722" footer="0.51181102362204722"/>
      <pageSetup paperSize="9" fitToHeight="0" r:id="rId38"/>
      <headerFooter alignWithMargins="0"/>
    </customSheetView>
    <customSheetView guid="{81A4239D-FC03-824F-9FC1-1718C6BC9AEE}" scale="80" fitToPage="1" view="pageBreakPreview" topLeftCell="A5">
      <selection activeCell="D20" sqref="D20"/>
      <pageMargins left="0.78740157480314965" right="0.39370078740157483" top="0.78740157480314965" bottom="0.78740157480314965" header="0.51181102362204722" footer="0.51181102362204722"/>
      <pageSetup paperSize="9" fitToHeight="0" r:id="rId39"/>
      <headerFooter alignWithMargins="0"/>
    </customSheetView>
  </customSheetViews>
  <mergeCells count="9">
    <mergeCell ref="C3:D3"/>
    <mergeCell ref="E3:F3"/>
    <mergeCell ref="G3:H3"/>
    <mergeCell ref="I3:J3"/>
    <mergeCell ref="C10:D10"/>
    <mergeCell ref="E10:F10"/>
    <mergeCell ref="G10:H10"/>
    <mergeCell ref="B3:B4"/>
    <mergeCell ref="B10:B11"/>
  </mergeCells>
  <phoneticPr fontId="29"/>
  <pageMargins left="0.78740157480314965" right="0.39370078740157483" top="0.78740157480314965" bottom="0.78740157480314965" header="0.51181102362204722" footer="0.51181102362204722"/>
  <pageSetup paperSize="9" scale="80" fitToWidth="1" fitToHeight="0" usePrinterDefaults="1" r:id="rId4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9">
    <pageSetUpPr fitToPage="1"/>
  </sheetPr>
  <dimension ref="A1:F22"/>
  <sheetViews>
    <sheetView view="pageBreakPreview" topLeftCell="A10" zoomScaleSheetLayoutView="100" workbookViewId="0">
      <selection activeCell="B16" sqref="B16"/>
    </sheetView>
  </sheetViews>
  <sheetFormatPr defaultRowHeight="16.2"/>
  <cols>
    <col min="1" max="1" width="3.375" style="3" customWidth="1"/>
    <col min="2" max="5" width="15.625" style="3" customWidth="1"/>
    <col min="6" max="6" width="2.125" style="3" customWidth="1"/>
    <col min="7" max="8" width="8" style="3" customWidth="1"/>
    <col min="9" max="9" width="2.125" style="3" customWidth="1"/>
    <col min="10" max="12" width="8" style="3" customWidth="1"/>
    <col min="13" max="256" width="9" style="3" customWidth="1"/>
    <col min="257" max="257" width="3.375" style="3" customWidth="1"/>
    <col min="258" max="261" width="13.375" style="3" customWidth="1"/>
    <col min="262" max="262" width="2.125" style="3" customWidth="1"/>
    <col min="263" max="264" width="8" style="3" customWidth="1"/>
    <col min="265" max="265" width="2.125" style="3" customWidth="1"/>
    <col min="266" max="268" width="8" style="3" customWidth="1"/>
    <col min="269" max="512" width="9" style="3" customWidth="1"/>
    <col min="513" max="513" width="3.375" style="3" customWidth="1"/>
    <col min="514" max="517" width="13.375" style="3" customWidth="1"/>
    <col min="518" max="518" width="2.125" style="3" customWidth="1"/>
    <col min="519" max="520" width="8" style="3" customWidth="1"/>
    <col min="521" max="521" width="2.125" style="3" customWidth="1"/>
    <col min="522" max="524" width="8" style="3" customWidth="1"/>
    <col min="525" max="768" width="9" style="3" customWidth="1"/>
    <col min="769" max="769" width="3.375" style="3" customWidth="1"/>
    <col min="770" max="773" width="13.375" style="3" customWidth="1"/>
    <col min="774" max="774" width="2.125" style="3" customWidth="1"/>
    <col min="775" max="776" width="8" style="3" customWidth="1"/>
    <col min="777" max="777" width="2.125" style="3" customWidth="1"/>
    <col min="778" max="780" width="8" style="3" customWidth="1"/>
    <col min="781" max="1024" width="9" style="3" customWidth="1"/>
    <col min="1025" max="1025" width="3.375" style="3" customWidth="1"/>
    <col min="1026" max="1029" width="13.375" style="3" customWidth="1"/>
    <col min="1030" max="1030" width="2.125" style="3" customWidth="1"/>
    <col min="1031" max="1032" width="8" style="3" customWidth="1"/>
    <col min="1033" max="1033" width="2.125" style="3" customWidth="1"/>
    <col min="1034" max="1036" width="8" style="3" customWidth="1"/>
    <col min="1037" max="1280" width="9" style="3" customWidth="1"/>
    <col min="1281" max="1281" width="3.375" style="3" customWidth="1"/>
    <col min="1282" max="1285" width="13.375" style="3" customWidth="1"/>
    <col min="1286" max="1286" width="2.125" style="3" customWidth="1"/>
    <col min="1287" max="1288" width="8" style="3" customWidth="1"/>
    <col min="1289" max="1289" width="2.125" style="3" customWidth="1"/>
    <col min="1290" max="1292" width="8" style="3" customWidth="1"/>
    <col min="1293" max="1536" width="9" style="3" customWidth="1"/>
    <col min="1537" max="1537" width="3.375" style="3" customWidth="1"/>
    <col min="1538" max="1541" width="13.375" style="3" customWidth="1"/>
    <col min="1542" max="1542" width="2.125" style="3" customWidth="1"/>
    <col min="1543" max="1544" width="8" style="3" customWidth="1"/>
    <col min="1545" max="1545" width="2.125" style="3" customWidth="1"/>
    <col min="1546" max="1548" width="8" style="3" customWidth="1"/>
    <col min="1549" max="1792" width="9" style="3" customWidth="1"/>
    <col min="1793" max="1793" width="3.375" style="3" customWidth="1"/>
    <col min="1794" max="1797" width="13.375" style="3" customWidth="1"/>
    <col min="1798" max="1798" width="2.125" style="3" customWidth="1"/>
    <col min="1799" max="1800" width="8" style="3" customWidth="1"/>
    <col min="1801" max="1801" width="2.125" style="3" customWidth="1"/>
    <col min="1802" max="1804" width="8" style="3" customWidth="1"/>
    <col min="1805" max="2048" width="9" style="3" customWidth="1"/>
    <col min="2049" max="2049" width="3.375" style="3" customWidth="1"/>
    <col min="2050" max="2053" width="13.375" style="3" customWidth="1"/>
    <col min="2054" max="2054" width="2.125" style="3" customWidth="1"/>
    <col min="2055" max="2056" width="8" style="3" customWidth="1"/>
    <col min="2057" max="2057" width="2.125" style="3" customWidth="1"/>
    <col min="2058" max="2060" width="8" style="3" customWidth="1"/>
    <col min="2061" max="2304" width="9" style="3" customWidth="1"/>
    <col min="2305" max="2305" width="3.375" style="3" customWidth="1"/>
    <col min="2306" max="2309" width="13.375" style="3" customWidth="1"/>
    <col min="2310" max="2310" width="2.125" style="3" customWidth="1"/>
    <col min="2311" max="2312" width="8" style="3" customWidth="1"/>
    <col min="2313" max="2313" width="2.125" style="3" customWidth="1"/>
    <col min="2314" max="2316" width="8" style="3" customWidth="1"/>
    <col min="2317" max="2560" width="9" style="3" customWidth="1"/>
    <col min="2561" max="2561" width="3.375" style="3" customWidth="1"/>
    <col min="2562" max="2565" width="13.375" style="3" customWidth="1"/>
    <col min="2566" max="2566" width="2.125" style="3" customWidth="1"/>
    <col min="2567" max="2568" width="8" style="3" customWidth="1"/>
    <col min="2569" max="2569" width="2.125" style="3" customWidth="1"/>
    <col min="2570" max="2572" width="8" style="3" customWidth="1"/>
    <col min="2573" max="2816" width="9" style="3" customWidth="1"/>
    <col min="2817" max="2817" width="3.375" style="3" customWidth="1"/>
    <col min="2818" max="2821" width="13.375" style="3" customWidth="1"/>
    <col min="2822" max="2822" width="2.125" style="3" customWidth="1"/>
    <col min="2823" max="2824" width="8" style="3" customWidth="1"/>
    <col min="2825" max="2825" width="2.125" style="3" customWidth="1"/>
    <col min="2826" max="2828" width="8" style="3" customWidth="1"/>
    <col min="2829" max="3072" width="9" style="3" customWidth="1"/>
    <col min="3073" max="3073" width="3.375" style="3" customWidth="1"/>
    <col min="3074" max="3077" width="13.375" style="3" customWidth="1"/>
    <col min="3078" max="3078" width="2.125" style="3" customWidth="1"/>
    <col min="3079" max="3080" width="8" style="3" customWidth="1"/>
    <col min="3081" max="3081" width="2.125" style="3" customWidth="1"/>
    <col min="3082" max="3084" width="8" style="3" customWidth="1"/>
    <col min="3085" max="3328" width="9" style="3" customWidth="1"/>
    <col min="3329" max="3329" width="3.375" style="3" customWidth="1"/>
    <col min="3330" max="3333" width="13.375" style="3" customWidth="1"/>
    <col min="3334" max="3334" width="2.125" style="3" customWidth="1"/>
    <col min="3335" max="3336" width="8" style="3" customWidth="1"/>
    <col min="3337" max="3337" width="2.125" style="3" customWidth="1"/>
    <col min="3338" max="3340" width="8" style="3" customWidth="1"/>
    <col min="3341" max="3584" width="9" style="3" customWidth="1"/>
    <col min="3585" max="3585" width="3.375" style="3" customWidth="1"/>
    <col min="3586" max="3589" width="13.375" style="3" customWidth="1"/>
    <col min="3590" max="3590" width="2.125" style="3" customWidth="1"/>
    <col min="3591" max="3592" width="8" style="3" customWidth="1"/>
    <col min="3593" max="3593" width="2.125" style="3" customWidth="1"/>
    <col min="3594" max="3596" width="8" style="3" customWidth="1"/>
    <col min="3597" max="3840" width="9" style="3" customWidth="1"/>
    <col min="3841" max="3841" width="3.375" style="3" customWidth="1"/>
    <col min="3842" max="3845" width="13.375" style="3" customWidth="1"/>
    <col min="3846" max="3846" width="2.125" style="3" customWidth="1"/>
    <col min="3847" max="3848" width="8" style="3" customWidth="1"/>
    <col min="3849" max="3849" width="2.125" style="3" customWidth="1"/>
    <col min="3850" max="3852" width="8" style="3" customWidth="1"/>
    <col min="3853" max="4096" width="9" style="3" customWidth="1"/>
    <col min="4097" max="4097" width="3.375" style="3" customWidth="1"/>
    <col min="4098" max="4101" width="13.375" style="3" customWidth="1"/>
    <col min="4102" max="4102" width="2.125" style="3" customWidth="1"/>
    <col min="4103" max="4104" width="8" style="3" customWidth="1"/>
    <col min="4105" max="4105" width="2.125" style="3" customWidth="1"/>
    <col min="4106" max="4108" width="8" style="3" customWidth="1"/>
    <col min="4109" max="4352" width="9" style="3" customWidth="1"/>
    <col min="4353" max="4353" width="3.375" style="3" customWidth="1"/>
    <col min="4354" max="4357" width="13.375" style="3" customWidth="1"/>
    <col min="4358" max="4358" width="2.125" style="3" customWidth="1"/>
    <col min="4359" max="4360" width="8" style="3" customWidth="1"/>
    <col min="4361" max="4361" width="2.125" style="3" customWidth="1"/>
    <col min="4362" max="4364" width="8" style="3" customWidth="1"/>
    <col min="4365" max="4608" width="9" style="3" customWidth="1"/>
    <col min="4609" max="4609" width="3.375" style="3" customWidth="1"/>
    <col min="4610" max="4613" width="13.375" style="3" customWidth="1"/>
    <col min="4614" max="4614" width="2.125" style="3" customWidth="1"/>
    <col min="4615" max="4616" width="8" style="3" customWidth="1"/>
    <col min="4617" max="4617" width="2.125" style="3" customWidth="1"/>
    <col min="4618" max="4620" width="8" style="3" customWidth="1"/>
    <col min="4621" max="4864" width="9" style="3" customWidth="1"/>
    <col min="4865" max="4865" width="3.375" style="3" customWidth="1"/>
    <col min="4866" max="4869" width="13.375" style="3" customWidth="1"/>
    <col min="4870" max="4870" width="2.125" style="3" customWidth="1"/>
    <col min="4871" max="4872" width="8" style="3" customWidth="1"/>
    <col min="4873" max="4873" width="2.125" style="3" customWidth="1"/>
    <col min="4874" max="4876" width="8" style="3" customWidth="1"/>
    <col min="4877" max="5120" width="9" style="3" customWidth="1"/>
    <col min="5121" max="5121" width="3.375" style="3" customWidth="1"/>
    <col min="5122" max="5125" width="13.375" style="3" customWidth="1"/>
    <col min="5126" max="5126" width="2.125" style="3" customWidth="1"/>
    <col min="5127" max="5128" width="8" style="3" customWidth="1"/>
    <col min="5129" max="5129" width="2.125" style="3" customWidth="1"/>
    <col min="5130" max="5132" width="8" style="3" customWidth="1"/>
    <col min="5133" max="5376" width="9" style="3" customWidth="1"/>
    <col min="5377" max="5377" width="3.375" style="3" customWidth="1"/>
    <col min="5378" max="5381" width="13.375" style="3" customWidth="1"/>
    <col min="5382" max="5382" width="2.125" style="3" customWidth="1"/>
    <col min="5383" max="5384" width="8" style="3" customWidth="1"/>
    <col min="5385" max="5385" width="2.125" style="3" customWidth="1"/>
    <col min="5386" max="5388" width="8" style="3" customWidth="1"/>
    <col min="5389" max="5632" width="9" style="3" customWidth="1"/>
    <col min="5633" max="5633" width="3.375" style="3" customWidth="1"/>
    <col min="5634" max="5637" width="13.375" style="3" customWidth="1"/>
    <col min="5638" max="5638" width="2.125" style="3" customWidth="1"/>
    <col min="5639" max="5640" width="8" style="3" customWidth="1"/>
    <col min="5641" max="5641" width="2.125" style="3" customWidth="1"/>
    <col min="5642" max="5644" width="8" style="3" customWidth="1"/>
    <col min="5645" max="5888" width="9" style="3" customWidth="1"/>
    <col min="5889" max="5889" width="3.375" style="3" customWidth="1"/>
    <col min="5890" max="5893" width="13.375" style="3" customWidth="1"/>
    <col min="5894" max="5894" width="2.125" style="3" customWidth="1"/>
    <col min="5895" max="5896" width="8" style="3" customWidth="1"/>
    <col min="5897" max="5897" width="2.125" style="3" customWidth="1"/>
    <col min="5898" max="5900" width="8" style="3" customWidth="1"/>
    <col min="5901" max="6144" width="9" style="3" customWidth="1"/>
    <col min="6145" max="6145" width="3.375" style="3" customWidth="1"/>
    <col min="6146" max="6149" width="13.375" style="3" customWidth="1"/>
    <col min="6150" max="6150" width="2.125" style="3" customWidth="1"/>
    <col min="6151" max="6152" width="8" style="3" customWidth="1"/>
    <col min="6153" max="6153" width="2.125" style="3" customWidth="1"/>
    <col min="6154" max="6156" width="8" style="3" customWidth="1"/>
    <col min="6157" max="6400" width="9" style="3" customWidth="1"/>
    <col min="6401" max="6401" width="3.375" style="3" customWidth="1"/>
    <col min="6402" max="6405" width="13.375" style="3" customWidth="1"/>
    <col min="6406" max="6406" width="2.125" style="3" customWidth="1"/>
    <col min="6407" max="6408" width="8" style="3" customWidth="1"/>
    <col min="6409" max="6409" width="2.125" style="3" customWidth="1"/>
    <col min="6410" max="6412" width="8" style="3" customWidth="1"/>
    <col min="6413" max="6656" width="9" style="3" customWidth="1"/>
    <col min="6657" max="6657" width="3.375" style="3" customWidth="1"/>
    <col min="6658" max="6661" width="13.375" style="3" customWidth="1"/>
    <col min="6662" max="6662" width="2.125" style="3" customWidth="1"/>
    <col min="6663" max="6664" width="8" style="3" customWidth="1"/>
    <col min="6665" max="6665" width="2.125" style="3" customWidth="1"/>
    <col min="6666" max="6668" width="8" style="3" customWidth="1"/>
    <col min="6669" max="6912" width="9" style="3" customWidth="1"/>
    <col min="6913" max="6913" width="3.375" style="3" customWidth="1"/>
    <col min="6914" max="6917" width="13.375" style="3" customWidth="1"/>
    <col min="6918" max="6918" width="2.125" style="3" customWidth="1"/>
    <col min="6919" max="6920" width="8" style="3" customWidth="1"/>
    <col min="6921" max="6921" width="2.125" style="3" customWidth="1"/>
    <col min="6922" max="6924" width="8" style="3" customWidth="1"/>
    <col min="6925" max="7168" width="9" style="3" customWidth="1"/>
    <col min="7169" max="7169" width="3.375" style="3" customWidth="1"/>
    <col min="7170" max="7173" width="13.375" style="3" customWidth="1"/>
    <col min="7174" max="7174" width="2.125" style="3" customWidth="1"/>
    <col min="7175" max="7176" width="8" style="3" customWidth="1"/>
    <col min="7177" max="7177" width="2.125" style="3" customWidth="1"/>
    <col min="7178" max="7180" width="8" style="3" customWidth="1"/>
    <col min="7181" max="7424" width="9" style="3" customWidth="1"/>
    <col min="7425" max="7425" width="3.375" style="3" customWidth="1"/>
    <col min="7426" max="7429" width="13.375" style="3" customWidth="1"/>
    <col min="7430" max="7430" width="2.125" style="3" customWidth="1"/>
    <col min="7431" max="7432" width="8" style="3" customWidth="1"/>
    <col min="7433" max="7433" width="2.125" style="3" customWidth="1"/>
    <col min="7434" max="7436" width="8" style="3" customWidth="1"/>
    <col min="7437" max="7680" width="9" style="3" customWidth="1"/>
    <col min="7681" max="7681" width="3.375" style="3" customWidth="1"/>
    <col min="7682" max="7685" width="13.375" style="3" customWidth="1"/>
    <col min="7686" max="7686" width="2.125" style="3" customWidth="1"/>
    <col min="7687" max="7688" width="8" style="3" customWidth="1"/>
    <col min="7689" max="7689" width="2.125" style="3" customWidth="1"/>
    <col min="7690" max="7692" width="8" style="3" customWidth="1"/>
    <col min="7693" max="7936" width="9" style="3" customWidth="1"/>
    <col min="7937" max="7937" width="3.375" style="3" customWidth="1"/>
    <col min="7938" max="7941" width="13.375" style="3" customWidth="1"/>
    <col min="7942" max="7942" width="2.125" style="3" customWidth="1"/>
    <col min="7943" max="7944" width="8" style="3" customWidth="1"/>
    <col min="7945" max="7945" width="2.125" style="3" customWidth="1"/>
    <col min="7946" max="7948" width="8" style="3" customWidth="1"/>
    <col min="7949" max="8192" width="9" style="3" customWidth="1"/>
    <col min="8193" max="8193" width="3.375" style="3" customWidth="1"/>
    <col min="8194" max="8197" width="13.375" style="3" customWidth="1"/>
    <col min="8198" max="8198" width="2.125" style="3" customWidth="1"/>
    <col min="8199" max="8200" width="8" style="3" customWidth="1"/>
    <col min="8201" max="8201" width="2.125" style="3" customWidth="1"/>
    <col min="8202" max="8204" width="8" style="3" customWidth="1"/>
    <col min="8205" max="8448" width="9" style="3" customWidth="1"/>
    <col min="8449" max="8449" width="3.375" style="3" customWidth="1"/>
    <col min="8450" max="8453" width="13.375" style="3" customWidth="1"/>
    <col min="8454" max="8454" width="2.125" style="3" customWidth="1"/>
    <col min="8455" max="8456" width="8" style="3" customWidth="1"/>
    <col min="8457" max="8457" width="2.125" style="3" customWidth="1"/>
    <col min="8458" max="8460" width="8" style="3" customWidth="1"/>
    <col min="8461" max="8704" width="9" style="3" customWidth="1"/>
    <col min="8705" max="8705" width="3.375" style="3" customWidth="1"/>
    <col min="8706" max="8709" width="13.375" style="3" customWidth="1"/>
    <col min="8710" max="8710" width="2.125" style="3" customWidth="1"/>
    <col min="8711" max="8712" width="8" style="3" customWidth="1"/>
    <col min="8713" max="8713" width="2.125" style="3" customWidth="1"/>
    <col min="8714" max="8716" width="8" style="3" customWidth="1"/>
    <col min="8717" max="8960" width="9" style="3" customWidth="1"/>
    <col min="8961" max="8961" width="3.375" style="3" customWidth="1"/>
    <col min="8962" max="8965" width="13.375" style="3" customWidth="1"/>
    <col min="8966" max="8966" width="2.125" style="3" customWidth="1"/>
    <col min="8967" max="8968" width="8" style="3" customWidth="1"/>
    <col min="8969" max="8969" width="2.125" style="3" customWidth="1"/>
    <col min="8970" max="8972" width="8" style="3" customWidth="1"/>
    <col min="8973" max="9216" width="9" style="3" customWidth="1"/>
    <col min="9217" max="9217" width="3.375" style="3" customWidth="1"/>
    <col min="9218" max="9221" width="13.375" style="3" customWidth="1"/>
    <col min="9222" max="9222" width="2.125" style="3" customWidth="1"/>
    <col min="9223" max="9224" width="8" style="3" customWidth="1"/>
    <col min="9225" max="9225" width="2.125" style="3" customWidth="1"/>
    <col min="9226" max="9228" width="8" style="3" customWidth="1"/>
    <col min="9229" max="9472" width="9" style="3" customWidth="1"/>
    <col min="9473" max="9473" width="3.375" style="3" customWidth="1"/>
    <col min="9474" max="9477" width="13.375" style="3" customWidth="1"/>
    <col min="9478" max="9478" width="2.125" style="3" customWidth="1"/>
    <col min="9479" max="9480" width="8" style="3" customWidth="1"/>
    <col min="9481" max="9481" width="2.125" style="3" customWidth="1"/>
    <col min="9482" max="9484" width="8" style="3" customWidth="1"/>
    <col min="9485" max="9728" width="9" style="3" customWidth="1"/>
    <col min="9729" max="9729" width="3.375" style="3" customWidth="1"/>
    <col min="9730" max="9733" width="13.375" style="3" customWidth="1"/>
    <col min="9734" max="9734" width="2.125" style="3" customWidth="1"/>
    <col min="9735" max="9736" width="8" style="3" customWidth="1"/>
    <col min="9737" max="9737" width="2.125" style="3" customWidth="1"/>
    <col min="9738" max="9740" width="8" style="3" customWidth="1"/>
    <col min="9741" max="9984" width="9" style="3" customWidth="1"/>
    <col min="9985" max="9985" width="3.375" style="3" customWidth="1"/>
    <col min="9986" max="9989" width="13.375" style="3" customWidth="1"/>
    <col min="9990" max="9990" width="2.125" style="3" customWidth="1"/>
    <col min="9991" max="9992" width="8" style="3" customWidth="1"/>
    <col min="9993" max="9993" width="2.125" style="3" customWidth="1"/>
    <col min="9994" max="9996" width="8" style="3" customWidth="1"/>
    <col min="9997" max="10240" width="9" style="3" customWidth="1"/>
    <col min="10241" max="10241" width="3.375" style="3" customWidth="1"/>
    <col min="10242" max="10245" width="13.375" style="3" customWidth="1"/>
    <col min="10246" max="10246" width="2.125" style="3" customWidth="1"/>
    <col min="10247" max="10248" width="8" style="3" customWidth="1"/>
    <col min="10249" max="10249" width="2.125" style="3" customWidth="1"/>
    <col min="10250" max="10252" width="8" style="3" customWidth="1"/>
    <col min="10253" max="10496" width="9" style="3" customWidth="1"/>
    <col min="10497" max="10497" width="3.375" style="3" customWidth="1"/>
    <col min="10498" max="10501" width="13.375" style="3" customWidth="1"/>
    <col min="10502" max="10502" width="2.125" style="3" customWidth="1"/>
    <col min="10503" max="10504" width="8" style="3" customWidth="1"/>
    <col min="10505" max="10505" width="2.125" style="3" customWidth="1"/>
    <col min="10506" max="10508" width="8" style="3" customWidth="1"/>
    <col min="10509" max="10752" width="9" style="3" customWidth="1"/>
    <col min="10753" max="10753" width="3.375" style="3" customWidth="1"/>
    <col min="10754" max="10757" width="13.375" style="3" customWidth="1"/>
    <col min="10758" max="10758" width="2.125" style="3" customWidth="1"/>
    <col min="10759" max="10760" width="8" style="3" customWidth="1"/>
    <col min="10761" max="10761" width="2.125" style="3" customWidth="1"/>
    <col min="10762" max="10764" width="8" style="3" customWidth="1"/>
    <col min="10765" max="11008" width="9" style="3" customWidth="1"/>
    <col min="11009" max="11009" width="3.375" style="3" customWidth="1"/>
    <col min="11010" max="11013" width="13.375" style="3" customWidth="1"/>
    <col min="11014" max="11014" width="2.125" style="3" customWidth="1"/>
    <col min="11015" max="11016" width="8" style="3" customWidth="1"/>
    <col min="11017" max="11017" width="2.125" style="3" customWidth="1"/>
    <col min="11018" max="11020" width="8" style="3" customWidth="1"/>
    <col min="11021" max="11264" width="9" style="3" customWidth="1"/>
    <col min="11265" max="11265" width="3.375" style="3" customWidth="1"/>
    <col min="11266" max="11269" width="13.375" style="3" customWidth="1"/>
    <col min="11270" max="11270" width="2.125" style="3" customWidth="1"/>
    <col min="11271" max="11272" width="8" style="3" customWidth="1"/>
    <col min="11273" max="11273" width="2.125" style="3" customWidth="1"/>
    <col min="11274" max="11276" width="8" style="3" customWidth="1"/>
    <col min="11277" max="11520" width="9" style="3" customWidth="1"/>
    <col min="11521" max="11521" width="3.375" style="3" customWidth="1"/>
    <col min="11522" max="11525" width="13.375" style="3" customWidth="1"/>
    <col min="11526" max="11526" width="2.125" style="3" customWidth="1"/>
    <col min="11527" max="11528" width="8" style="3" customWidth="1"/>
    <col min="11529" max="11529" width="2.125" style="3" customWidth="1"/>
    <col min="11530" max="11532" width="8" style="3" customWidth="1"/>
    <col min="11533" max="11776" width="9" style="3" customWidth="1"/>
    <col min="11777" max="11777" width="3.375" style="3" customWidth="1"/>
    <col min="11778" max="11781" width="13.375" style="3" customWidth="1"/>
    <col min="11782" max="11782" width="2.125" style="3" customWidth="1"/>
    <col min="11783" max="11784" width="8" style="3" customWidth="1"/>
    <col min="11785" max="11785" width="2.125" style="3" customWidth="1"/>
    <col min="11786" max="11788" width="8" style="3" customWidth="1"/>
    <col min="11789" max="12032" width="9" style="3" customWidth="1"/>
    <col min="12033" max="12033" width="3.375" style="3" customWidth="1"/>
    <col min="12034" max="12037" width="13.375" style="3" customWidth="1"/>
    <col min="12038" max="12038" width="2.125" style="3" customWidth="1"/>
    <col min="12039" max="12040" width="8" style="3" customWidth="1"/>
    <col min="12041" max="12041" width="2.125" style="3" customWidth="1"/>
    <col min="12042" max="12044" width="8" style="3" customWidth="1"/>
    <col min="12045" max="12288" width="9" style="3" customWidth="1"/>
    <col min="12289" max="12289" width="3.375" style="3" customWidth="1"/>
    <col min="12290" max="12293" width="13.375" style="3" customWidth="1"/>
    <col min="12294" max="12294" width="2.125" style="3" customWidth="1"/>
    <col min="12295" max="12296" width="8" style="3" customWidth="1"/>
    <col min="12297" max="12297" width="2.125" style="3" customWidth="1"/>
    <col min="12298" max="12300" width="8" style="3" customWidth="1"/>
    <col min="12301" max="12544" width="9" style="3" customWidth="1"/>
    <col min="12545" max="12545" width="3.375" style="3" customWidth="1"/>
    <col min="12546" max="12549" width="13.375" style="3" customWidth="1"/>
    <col min="12550" max="12550" width="2.125" style="3" customWidth="1"/>
    <col min="12551" max="12552" width="8" style="3" customWidth="1"/>
    <col min="12553" max="12553" width="2.125" style="3" customWidth="1"/>
    <col min="12554" max="12556" width="8" style="3" customWidth="1"/>
    <col min="12557" max="12800" width="9" style="3" customWidth="1"/>
    <col min="12801" max="12801" width="3.375" style="3" customWidth="1"/>
    <col min="12802" max="12805" width="13.375" style="3" customWidth="1"/>
    <col min="12806" max="12806" width="2.125" style="3" customWidth="1"/>
    <col min="12807" max="12808" width="8" style="3" customWidth="1"/>
    <col min="12809" max="12809" width="2.125" style="3" customWidth="1"/>
    <col min="12810" max="12812" width="8" style="3" customWidth="1"/>
    <col min="12813" max="13056" width="9" style="3" customWidth="1"/>
    <col min="13057" max="13057" width="3.375" style="3" customWidth="1"/>
    <col min="13058" max="13061" width="13.375" style="3" customWidth="1"/>
    <col min="13062" max="13062" width="2.125" style="3" customWidth="1"/>
    <col min="13063" max="13064" width="8" style="3" customWidth="1"/>
    <col min="13065" max="13065" width="2.125" style="3" customWidth="1"/>
    <col min="13066" max="13068" width="8" style="3" customWidth="1"/>
    <col min="13069" max="13312" width="9" style="3" customWidth="1"/>
    <col min="13313" max="13313" width="3.375" style="3" customWidth="1"/>
    <col min="13314" max="13317" width="13.375" style="3" customWidth="1"/>
    <col min="13318" max="13318" width="2.125" style="3" customWidth="1"/>
    <col min="13319" max="13320" width="8" style="3" customWidth="1"/>
    <col min="13321" max="13321" width="2.125" style="3" customWidth="1"/>
    <col min="13322" max="13324" width="8" style="3" customWidth="1"/>
    <col min="13325" max="13568" width="9" style="3" customWidth="1"/>
    <col min="13569" max="13569" width="3.375" style="3" customWidth="1"/>
    <col min="13570" max="13573" width="13.375" style="3" customWidth="1"/>
    <col min="13574" max="13574" width="2.125" style="3" customWidth="1"/>
    <col min="13575" max="13576" width="8" style="3" customWidth="1"/>
    <col min="13577" max="13577" width="2.125" style="3" customWidth="1"/>
    <col min="13578" max="13580" width="8" style="3" customWidth="1"/>
    <col min="13581" max="13824" width="9" style="3" customWidth="1"/>
    <col min="13825" max="13825" width="3.375" style="3" customWidth="1"/>
    <col min="13826" max="13829" width="13.375" style="3" customWidth="1"/>
    <col min="13830" max="13830" width="2.125" style="3" customWidth="1"/>
    <col min="13831" max="13832" width="8" style="3" customWidth="1"/>
    <col min="13833" max="13833" width="2.125" style="3" customWidth="1"/>
    <col min="13834" max="13836" width="8" style="3" customWidth="1"/>
    <col min="13837" max="14080" width="9" style="3" customWidth="1"/>
    <col min="14081" max="14081" width="3.375" style="3" customWidth="1"/>
    <col min="14082" max="14085" width="13.375" style="3" customWidth="1"/>
    <col min="14086" max="14086" width="2.125" style="3" customWidth="1"/>
    <col min="14087" max="14088" width="8" style="3" customWidth="1"/>
    <col min="14089" max="14089" width="2.125" style="3" customWidth="1"/>
    <col min="14090" max="14092" width="8" style="3" customWidth="1"/>
    <col min="14093" max="14336" width="9" style="3" customWidth="1"/>
    <col min="14337" max="14337" width="3.375" style="3" customWidth="1"/>
    <col min="14338" max="14341" width="13.375" style="3" customWidth="1"/>
    <col min="14342" max="14342" width="2.125" style="3" customWidth="1"/>
    <col min="14343" max="14344" width="8" style="3" customWidth="1"/>
    <col min="14345" max="14345" width="2.125" style="3" customWidth="1"/>
    <col min="14346" max="14348" width="8" style="3" customWidth="1"/>
    <col min="14349" max="14592" width="9" style="3" customWidth="1"/>
    <col min="14593" max="14593" width="3.375" style="3" customWidth="1"/>
    <col min="14594" max="14597" width="13.375" style="3" customWidth="1"/>
    <col min="14598" max="14598" width="2.125" style="3" customWidth="1"/>
    <col min="14599" max="14600" width="8" style="3" customWidth="1"/>
    <col min="14601" max="14601" width="2.125" style="3" customWidth="1"/>
    <col min="14602" max="14604" width="8" style="3" customWidth="1"/>
    <col min="14605" max="14848" width="9" style="3" customWidth="1"/>
    <col min="14849" max="14849" width="3.375" style="3" customWidth="1"/>
    <col min="14850" max="14853" width="13.375" style="3" customWidth="1"/>
    <col min="14854" max="14854" width="2.125" style="3" customWidth="1"/>
    <col min="14855" max="14856" width="8" style="3" customWidth="1"/>
    <col min="14857" max="14857" width="2.125" style="3" customWidth="1"/>
    <col min="14858" max="14860" width="8" style="3" customWidth="1"/>
    <col min="14861" max="15104" width="9" style="3" customWidth="1"/>
    <col min="15105" max="15105" width="3.375" style="3" customWidth="1"/>
    <col min="15106" max="15109" width="13.375" style="3" customWidth="1"/>
    <col min="15110" max="15110" width="2.125" style="3" customWidth="1"/>
    <col min="15111" max="15112" width="8" style="3" customWidth="1"/>
    <col min="15113" max="15113" width="2.125" style="3" customWidth="1"/>
    <col min="15114" max="15116" width="8" style="3" customWidth="1"/>
    <col min="15117" max="15360" width="9" style="3" customWidth="1"/>
    <col min="15361" max="15361" width="3.375" style="3" customWidth="1"/>
    <col min="15362" max="15365" width="13.375" style="3" customWidth="1"/>
    <col min="15366" max="15366" width="2.125" style="3" customWidth="1"/>
    <col min="15367" max="15368" width="8" style="3" customWidth="1"/>
    <col min="15369" max="15369" width="2.125" style="3" customWidth="1"/>
    <col min="15370" max="15372" width="8" style="3" customWidth="1"/>
    <col min="15373" max="15616" width="9" style="3" customWidth="1"/>
    <col min="15617" max="15617" width="3.375" style="3" customWidth="1"/>
    <col min="15618" max="15621" width="13.375" style="3" customWidth="1"/>
    <col min="15622" max="15622" width="2.125" style="3" customWidth="1"/>
    <col min="15623" max="15624" width="8" style="3" customWidth="1"/>
    <col min="15625" max="15625" width="2.125" style="3" customWidth="1"/>
    <col min="15626" max="15628" width="8" style="3" customWidth="1"/>
    <col min="15629" max="15872" width="9" style="3" customWidth="1"/>
    <col min="15873" max="15873" width="3.375" style="3" customWidth="1"/>
    <col min="15874" max="15877" width="13.375" style="3" customWidth="1"/>
    <col min="15878" max="15878" width="2.125" style="3" customWidth="1"/>
    <col min="15879" max="15880" width="8" style="3" customWidth="1"/>
    <col min="15881" max="15881" width="2.125" style="3" customWidth="1"/>
    <col min="15882" max="15884" width="8" style="3" customWidth="1"/>
    <col min="15885" max="16128" width="9" style="3" customWidth="1"/>
    <col min="16129" max="16129" width="3.375" style="3" customWidth="1"/>
    <col min="16130" max="16133" width="13.375" style="3" customWidth="1"/>
    <col min="16134" max="16134" width="2.125" style="3" customWidth="1"/>
    <col min="16135" max="16136" width="8" style="3" customWidth="1"/>
    <col min="16137" max="16137" width="2.125" style="3" customWidth="1"/>
    <col min="16138" max="16140" width="8" style="3" customWidth="1"/>
    <col min="16141" max="16384" width="9" style="3" customWidth="1"/>
  </cols>
  <sheetData>
    <row r="1" spans="1:6" ht="24.95" customHeight="1">
      <c r="A1" s="35" t="s">
        <v>160</v>
      </c>
      <c r="B1" s="35"/>
      <c r="D1" s="42"/>
    </row>
    <row r="2" spans="1:6" s="22" customFormat="1" ht="13.2">
      <c r="A2" s="38"/>
      <c r="B2" s="38"/>
    </row>
    <row r="3" spans="1:6" s="4" customFormat="1" ht="13.2">
      <c r="A3" s="4"/>
      <c r="B3" s="4"/>
      <c r="C3" s="12"/>
      <c r="D3" s="16"/>
      <c r="E3" s="43" t="s">
        <v>90</v>
      </c>
      <c r="F3" s="4"/>
    </row>
    <row r="4" spans="1:6" s="4" customFormat="1" ht="39.950000000000003" customHeight="1">
      <c r="A4" s="4"/>
      <c r="B4" s="7" t="s">
        <v>176</v>
      </c>
      <c r="C4" s="40" t="s">
        <v>32</v>
      </c>
      <c r="D4" s="39" t="s">
        <v>91</v>
      </c>
      <c r="E4" s="39" t="s">
        <v>93</v>
      </c>
      <c r="F4" s="4"/>
    </row>
    <row r="5" spans="1:6" s="4" customFormat="1" ht="30" customHeight="1">
      <c r="A5" s="4"/>
      <c r="B5" s="39" t="s">
        <v>53</v>
      </c>
      <c r="C5" s="41">
        <v>11354</v>
      </c>
      <c r="D5" s="41">
        <v>9120</v>
      </c>
      <c r="E5" s="41">
        <v>20474</v>
      </c>
      <c r="F5" s="4"/>
    </row>
    <row r="6" spans="1:6" s="4" customFormat="1" ht="30" customHeight="1">
      <c r="A6" s="4"/>
      <c r="B6" s="39" t="s">
        <v>61</v>
      </c>
      <c r="C6" s="41">
        <v>12008</v>
      </c>
      <c r="D6" s="41">
        <v>9542</v>
      </c>
      <c r="E6" s="41">
        <v>21550</v>
      </c>
      <c r="F6" s="4"/>
    </row>
    <row r="7" spans="1:6" s="4" customFormat="1" ht="30" customHeight="1">
      <c r="A7" s="4"/>
      <c r="B7" s="39" t="s">
        <v>75</v>
      </c>
      <c r="C7" s="41">
        <v>12367</v>
      </c>
      <c r="D7" s="41">
        <v>10025</v>
      </c>
      <c r="E7" s="41">
        <v>22392</v>
      </c>
      <c r="F7" s="4"/>
    </row>
    <row r="8" spans="1:6" s="4" customFormat="1" ht="30" customHeight="1">
      <c r="A8" s="4"/>
      <c r="B8" s="39" t="s">
        <v>96</v>
      </c>
      <c r="C8" s="41">
        <v>12612</v>
      </c>
      <c r="D8" s="41">
        <v>10528</v>
      </c>
      <c r="E8" s="41">
        <v>23140</v>
      </c>
      <c r="F8" s="4"/>
    </row>
    <row r="9" spans="1:6" s="4" customFormat="1" ht="30" customHeight="1">
      <c r="A9" s="4"/>
      <c r="B9" s="39" t="s">
        <v>36</v>
      </c>
      <c r="C9" s="41">
        <v>12843</v>
      </c>
      <c r="D9" s="41">
        <v>10887</v>
      </c>
      <c r="E9" s="41">
        <v>23730</v>
      </c>
      <c r="F9" s="4"/>
    </row>
    <row r="10" spans="1:6" s="4" customFormat="1" ht="30" customHeight="1">
      <c r="A10" s="4"/>
      <c r="B10" s="39" t="s">
        <v>145</v>
      </c>
      <c r="C10" s="41">
        <v>13092</v>
      </c>
      <c r="D10" s="41">
        <v>11231</v>
      </c>
      <c r="E10" s="41">
        <v>24323</v>
      </c>
      <c r="F10" s="4"/>
    </row>
    <row r="11" spans="1:6" s="4" customFormat="1" ht="30" customHeight="1">
      <c r="A11" s="4"/>
      <c r="B11" s="39" t="s">
        <v>147</v>
      </c>
      <c r="C11" s="41">
        <v>13259</v>
      </c>
      <c r="D11" s="41">
        <v>11605</v>
      </c>
      <c r="E11" s="41">
        <v>24864</v>
      </c>
      <c r="F11" s="4"/>
    </row>
    <row r="12" spans="1:6" s="4" customFormat="1" ht="30" customHeight="1">
      <c r="A12" s="4"/>
      <c r="B12" s="39" t="s">
        <v>325</v>
      </c>
      <c r="C12" s="41">
        <v>13624</v>
      </c>
      <c r="D12" s="41">
        <v>11800</v>
      </c>
      <c r="E12" s="41">
        <v>25424</v>
      </c>
      <c r="F12" s="4"/>
    </row>
    <row r="13" spans="1:6" s="4" customFormat="1" ht="30" customHeight="1">
      <c r="A13" s="4"/>
      <c r="B13" s="39" t="s">
        <v>57</v>
      </c>
      <c r="C13" s="41">
        <v>13509</v>
      </c>
      <c r="D13" s="41">
        <v>12292</v>
      </c>
      <c r="E13" s="41">
        <v>25801</v>
      </c>
      <c r="F13" s="4"/>
    </row>
    <row r="14" spans="1:6" s="4" customFormat="1" ht="30" customHeight="1">
      <c r="A14" s="4"/>
      <c r="B14" s="39" t="s">
        <v>333</v>
      </c>
      <c r="C14" s="41">
        <v>13261</v>
      </c>
      <c r="D14" s="41">
        <v>12897</v>
      </c>
      <c r="E14" s="41">
        <v>26158</v>
      </c>
      <c r="F14" s="4"/>
    </row>
    <row r="15" spans="1:6" s="4" customFormat="1" ht="30" customHeight="1">
      <c r="A15" s="4"/>
      <c r="B15" s="39" t="s">
        <v>29</v>
      </c>
      <c r="C15" s="41">
        <v>12893</v>
      </c>
      <c r="D15" s="41">
        <v>13565</v>
      </c>
      <c r="E15" s="41">
        <v>26458</v>
      </c>
      <c r="F15" s="4"/>
    </row>
    <row r="16" spans="1:6" s="4" customFormat="1" ht="30" customHeight="1">
      <c r="A16" s="4"/>
      <c r="B16" s="39" t="s">
        <v>345</v>
      </c>
      <c r="C16" s="41">
        <v>12555</v>
      </c>
      <c r="D16" s="41">
        <v>14206</v>
      </c>
      <c r="E16" s="41">
        <v>26761</v>
      </c>
      <c r="F16" s="4"/>
    </row>
    <row r="17" spans="1:6" s="4" customFormat="1" ht="15" customHeight="1">
      <c r="A17" s="4"/>
      <c r="B17" s="4"/>
      <c r="C17" s="4"/>
      <c r="D17" s="4"/>
      <c r="E17" s="43" t="s">
        <v>149</v>
      </c>
      <c r="F17" s="4"/>
    </row>
    <row r="18" spans="1:6" s="4" customFormat="1" ht="15" customHeight="1">
      <c r="A18" s="4"/>
      <c r="B18" s="4"/>
      <c r="C18" s="4"/>
      <c r="D18" s="4"/>
      <c r="E18" s="43"/>
      <c r="F18" s="4"/>
    </row>
    <row r="19" spans="1:6" s="4" customFormat="1" ht="15" customHeight="1">
      <c r="A19" s="4"/>
      <c r="B19" s="4" t="s">
        <v>161</v>
      </c>
      <c r="C19" s="4"/>
      <c r="D19" s="4"/>
      <c r="E19" s="4"/>
      <c r="F19" s="43"/>
    </row>
    <row r="20" spans="1:6" s="4" customFormat="1" ht="15" customHeight="1">
      <c r="A20" s="4"/>
      <c r="B20" s="4" t="s">
        <v>162</v>
      </c>
      <c r="C20" s="4"/>
      <c r="D20" s="4"/>
      <c r="E20" s="4"/>
      <c r="F20" s="4"/>
    </row>
    <row r="21" spans="1:6" s="4" customFormat="1" ht="15" customHeight="1">
      <c r="A21" s="4"/>
      <c r="B21" s="4" t="s">
        <v>163</v>
      </c>
      <c r="C21" s="4"/>
      <c r="D21" s="4"/>
      <c r="E21" s="4"/>
      <c r="F21" s="4"/>
    </row>
    <row r="22" spans="1:6" s="22" customFormat="1" ht="15" customHeight="1"/>
  </sheetData>
  <customSheetViews>
    <customSheetView guid="{A5EB8AB4-CC80-C84C-8B39-14C6B33257B7}" fitToPage="1" view="pageBreakPreview" topLeftCell="A4">
      <selection activeCell="I18" sqref="I18"/>
      <pageMargins left="0.78740157480314965" right="0.39370078740157483" top="0.78740157480314965" bottom="0.78740157480314965" header="0.51181102362204722" footer="0.51181102362204722"/>
      <pageSetup paperSize="9" horizontalDpi="65532" verticalDpi="65532" r:id="rId1"/>
      <headerFooter alignWithMargins="0"/>
    </customSheetView>
    <customSheetView guid="{E537E2BF-54E7-AF4D-9A48-B68363196703}" fitToPage="1" view="pageBreakPreview" topLeftCell="A4">
      <selection activeCell="I18" sqref="I18"/>
      <pageMargins left="0.78740157480314965" right="0.39370078740157483" top="0.78740157480314965" bottom="0.78740157480314965" header="0.51181102362204722" footer="0.51181102362204722"/>
      <pageSetup paperSize="9" horizontalDpi="65532" verticalDpi="65532" r:id="rId2"/>
      <headerFooter alignWithMargins="0"/>
    </customSheetView>
    <customSheetView guid="{5176ADCB-C40E-8740-8D62-B82BE93AE2C6}" fitToPage="1" view="pageBreakPreview" topLeftCell="A4">
      <selection activeCell="C14" sqref="C14:E14"/>
      <pageMargins left="0.78740157480314965" right="0.39370078740157483" top="0.78740157480314965" bottom="0.78740157480314965" header="0.51181102362204722" footer="0.51181102362204722"/>
      <pageSetup paperSize="9" horizontalDpi="65532" verticalDpi="65532" r:id="rId3"/>
      <headerFooter alignWithMargins="0"/>
    </customSheetView>
    <customSheetView guid="{A158B920-AC25-424B-9959-14AC4A1CF9B5}" fitToPage="1" view="pageBreakPreview">
      <selection activeCell="B4" sqref="B4"/>
      <pageMargins left="0.78740157480314965" right="0.39370078740157483" top="0.78740157480314965" bottom="0.78740157480314965" header="0.51181102362204722" footer="0.51181102362204722"/>
      <pageSetup paperSize="9" horizontalDpi="65532" verticalDpi="65532" r:id="rId4"/>
      <headerFooter alignWithMargins="0"/>
    </customSheetView>
    <customSheetView guid="{4BE84941-5C45-A84E-88CE-6305226712FF}" fitToPage="1" view="pageBreakPreview">
      <selection activeCell="B4" sqref="B4"/>
      <pageMargins left="0.78740157480314965" right="0.39370078740157483" top="0.78740157480314965" bottom="0.78740157480314965" header="0.51181102362204722" footer="0.51181102362204722"/>
      <pageSetup paperSize="9" horizontalDpi="65532" verticalDpi="65532" r:id="rId5"/>
      <headerFooter alignWithMargins="0"/>
    </customSheetView>
    <customSheetView guid="{4996860D-290A-3A41-87F4-08FFB3697A1E}" showPageBreaks="1" fitToPage="1" view="pageBreakPreview">
      <selection activeCell="B4" sqref="B4"/>
      <pageMargins left="0.78740157480314965" right="0.39370078740157483" top="0.78740157480314965" bottom="0.78740157480314965" header="0.51181102362204722" footer="0.51181102362204722"/>
      <pageSetup paperSize="9" horizontalDpi="65532" verticalDpi="65532" r:id="rId6"/>
      <headerFooter alignWithMargins="0"/>
    </customSheetView>
    <customSheetView guid="{195A10FC-8BA6-8348-BB06-0EE2D4EBE68F}" fitToPage="1" view="pageBreakPreview">
      <selection activeCell="B4" sqref="B4"/>
      <pageMargins left="0.78740157480314965" right="0.39370078740157483" top="0.78740157480314965" bottom="0.78740157480314965" header="0.51181102362204722" footer="0.51181102362204722"/>
      <pageSetup paperSize="9" horizontalDpi="65532" verticalDpi="65532" r:id="rId7"/>
      <headerFooter alignWithMargins="0"/>
    </customSheetView>
    <customSheetView guid="{33BBD285-785B-C24D-B50A-4C98AC895287}" showPageBreaks="1" fitToPage="1" view="pageBreakPreview">
      <selection activeCell="B4" sqref="B4"/>
      <pageMargins left="0.78740157480314965" right="0.39370078740157483" top="0.78740157480314965" bottom="0.78740157480314965" header="0.51181102362204722" footer="0.51181102362204722"/>
      <pageSetup paperSize="9" horizontalDpi="65532" verticalDpi="65532" r:id="rId8"/>
      <headerFooter alignWithMargins="0"/>
    </customSheetView>
    <customSheetView guid="{692EB781-55BD-954F-BFCF-8FB37DE8AEFA}" fitToPage="1" view="pageBreakPreview" topLeftCell="A8">
      <selection activeCell="F15" sqref="F15"/>
      <pageMargins left="0.78740157480314965" right="0.39370078740157483" top="0.78740157480314965" bottom="0.78740157480314965" header="0.51181102362204722" footer="0.51181102362204722"/>
      <pageSetup paperSize="9" horizontalDpi="65532" verticalDpi="65532" r:id="rId9"/>
      <headerFooter alignWithMargins="0"/>
    </customSheetView>
    <customSheetView guid="{B757FC03-6083-3442-BB1D-780F7D0FC782}" fitToPage="1" view="pageBreakPreview" topLeftCell="A8">
      <selection activeCell="F15" sqref="F15"/>
      <pageMargins left="0.78740157480314965" right="0.39370078740157483" top="0.78740157480314965" bottom="0.78740157480314965" header="0.51181102362204722" footer="0.51181102362204722"/>
      <pageSetup paperSize="9" horizontalDpi="65532" verticalDpi="65532" r:id="rId10"/>
      <headerFooter alignWithMargins="0"/>
    </customSheetView>
    <customSheetView guid="{FE2DFBF2-B424-5B4D-9BA1-C706581D34E7}" fitToPage="1" view="pageBreakPreview">
      <selection activeCell="B4" sqref="B4"/>
      <pageMargins left="0.78740157480314965" right="0.39370078740157483" top="0.78740157480314965" bottom="0.78740157480314965" header="0.51181102362204722" footer="0.51181102362204722"/>
      <pageSetup paperSize="9" horizontalDpi="65532" verticalDpi="65532" r:id="rId11"/>
      <headerFooter alignWithMargins="0"/>
    </customSheetView>
    <customSheetView guid="{B13CC535-C729-354C-9E06-85A6743B2336}" fitToPage="1" view="pageBreakPreview">
      <selection activeCell="B4" sqref="B4"/>
      <pageMargins left="0.78740157480314965" right="0.39370078740157483" top="0.78740157480314965" bottom="0.78740157480314965" header="0.51181102362204722" footer="0.51181102362204722"/>
      <pageSetup paperSize="9" horizontalDpi="65532" verticalDpi="65532" r:id="rId12"/>
      <headerFooter alignWithMargins="0"/>
    </customSheetView>
    <customSheetView guid="{CABF87AC-595D-E643-8BF0-9EB9AA0D768A}" showPageBreaks="1" fitToPage="1" view="pageBreakPreview">
      <selection activeCell="E14" sqref="E14"/>
      <pageMargins left="0.78740157480314965" right="0.39370078740157483" top="0.78740157480314965" bottom="0.78740157480314965" header="0.51181102362204722" footer="0.51181102362204722"/>
      <pageSetup paperSize="9" horizontalDpi="65532" verticalDpi="65532" r:id="rId13"/>
      <headerFooter alignWithMargins="0"/>
    </customSheetView>
    <customSheetView guid="{243EC010-C615-5A40-A970-628BEF2BE6DA}" fitToPage="1" view="pageBreakPreview">
      <selection activeCell="E14" sqref="E14"/>
      <pageMargins left="0.78740157480314965" right="0.39370078740157483" top="0.78740157480314965" bottom="0.78740157480314965" header="0.51181102362204722" footer="0.51181102362204722"/>
      <pageSetup paperSize="9" horizontalDpi="65532" verticalDpi="65532" r:id="rId14"/>
      <headerFooter alignWithMargins="0"/>
    </customSheetView>
    <customSheetView guid="{CAB07F43-7E89-7745-9891-2E17B06210E6}" fitToPage="1" view="pageBreakPreview">
      <selection activeCell="E14" sqref="E14"/>
      <pageMargins left="0.78740157480314965" right="0.39370078740157483" top="0.78740157480314965" bottom="0.78740157480314965" header="0.51181102362204722" footer="0.51181102362204722"/>
      <pageSetup paperSize="9" horizontalDpi="65532" verticalDpi="65532" r:id="rId15"/>
      <headerFooter alignWithMargins="0"/>
    </customSheetView>
    <customSheetView guid="{97B3E7CA-F0B3-3143-B2E4-7F6A2ED5C48C}" fitToPage="1" view="pageBreakPreview">
      <selection activeCell="E14" sqref="E14"/>
      <pageMargins left="0.78740157480314965" right="0.39370078740157483" top="0.78740157480314965" bottom="0.78740157480314965" header="0.51181102362204722" footer="0.51181102362204722"/>
      <pageSetup paperSize="9" horizontalDpi="65532" verticalDpi="65532" r:id="rId16"/>
      <headerFooter alignWithMargins="0"/>
    </customSheetView>
    <customSheetView guid="{DE9E460F-C89E-5645-AA7E-CE9C4C2CFC12}" showPageBreaks="1" fitToPage="1" view="pageBreakPreview">
      <selection activeCell="E14" sqref="E14"/>
      <pageMargins left="0.78740157480314965" right="0.39370078740157483" top="0.78740157480314965" bottom="0.78740157480314965" header="0.51181102362204722" footer="0.51181102362204722"/>
      <pageSetup paperSize="9" horizontalDpi="65532" verticalDpi="65532" r:id="rId17"/>
      <headerFooter alignWithMargins="0"/>
    </customSheetView>
    <customSheetView guid="{C77EF332-7D80-1044-85D5-819F18ECD7B4}" fitToPage="1" view="pageBreakPreview">
      <selection activeCell="E14" sqref="E14"/>
      <pageMargins left="0.78740157480314965" right="0.39370078740157483" top="0.78740157480314965" bottom="0.78740157480314965" header="0.51181102362204722" footer="0.51181102362204722"/>
      <pageSetup paperSize="9" horizontalDpi="65532" verticalDpi="65532" r:id="rId18"/>
      <headerFooter alignWithMargins="0"/>
    </customSheetView>
    <customSheetView guid="{6CECD241-1D6C-7646-92A8-757A358CF712}" showPageBreaks="1" fitToPage="1" view="pageBreakPreview">
      <selection activeCell="E14" sqref="E14"/>
      <pageMargins left="0.78740157480314965" right="0.39370078740157483" top="0.78740157480314965" bottom="0.78740157480314965" header="0.51181102362204722" footer="0.51181102362204722"/>
      <pageSetup paperSize="9" horizontalDpi="65532" verticalDpi="65532" r:id="rId19"/>
      <headerFooter alignWithMargins="0"/>
    </customSheetView>
    <customSheetView guid="{2F70F053-3AC9-1B4A-91C9-6FBA078D9D33}" fitToPage="1" view="pageBreakPreview">
      <selection activeCell="E14" sqref="E14"/>
      <pageMargins left="0.78740157480314965" right="0.39370078740157483" top="0.78740157480314965" bottom="0.78740157480314965" header="0.51181102362204722" footer="0.51181102362204722"/>
      <pageSetup paperSize="9" horizontalDpi="65532" verticalDpi="65532" r:id="rId20"/>
      <headerFooter alignWithMargins="0"/>
    </customSheetView>
    <customSheetView guid="{C4ABE724-0C48-564B-B46B-A8D4415A7CA3}" showPageBreaks="1" fitToPage="1" view="pageBreakPreview" topLeftCell="A8">
      <selection activeCell="F15" sqref="F15"/>
      <pageMargins left="0.78740157480314965" right="0.39370078740157483" top="0.78740157480314965" bottom="0.78740157480314965" header="0.51181102362204722" footer="0.51181102362204722"/>
      <pageSetup paperSize="9" horizontalDpi="65532" verticalDpi="65532" r:id="rId21"/>
      <headerFooter alignWithMargins="0"/>
    </customSheetView>
    <customSheetView guid="{921C762F-6DA3-EC47-BFAE-A316B3663034}" fitToPage="1" view="pageBreakPreview" topLeftCell="A8">
      <selection activeCell="F15" sqref="F15"/>
      <pageMargins left="0.78740157480314965" right="0.39370078740157483" top="0.78740157480314965" bottom="0.78740157480314965" header="0.51181102362204722" footer="0.51181102362204722"/>
      <pageSetup paperSize="9" horizontalDpi="65532" verticalDpi="65532" r:id="rId22"/>
      <headerFooter alignWithMargins="0"/>
    </customSheetView>
    <customSheetView guid="{13BDB573-1580-9347-9292-9BDFB1BEC180}" showPageBreaks="1" fitToPage="1" view="pageBreakPreview" topLeftCell="A4">
      <selection activeCell="E16" sqref="E16"/>
      <pageMargins left="0.78740157480314965" right="0.39370078740157483" top="0.78740157480314965" bottom="0.78740157480314965" header="0.51181102362204722" footer="0.51181102362204722"/>
      <pageSetup paperSize="9" horizontalDpi="65532" verticalDpi="65532" r:id="rId23"/>
      <headerFooter alignWithMargins="0"/>
    </customSheetView>
    <customSheetView guid="{9D5A8730-9745-6543-AF40-A975993FFB3C}" showPageBreaks="1" fitToPage="1" view="pageBreakPreview">
      <selection activeCell="G14" sqref="G14"/>
      <pageMargins left="0.78740157480314965" right="0.39370078740157483" top="0.78740157480314965" bottom="0.78740157480314965" header="0.51181102362204722" footer="0.51181102362204722"/>
      <pageSetup paperSize="9" horizontalDpi="65532" verticalDpi="65532" r:id="rId24"/>
      <headerFooter alignWithMargins="0"/>
    </customSheetView>
    <customSheetView guid="{09F96152-7CAD-C243-A97A-98F3B0FC4A33}" fitToPage="1" view="pageBreakPreview" topLeftCell="A10">
      <selection activeCell="E16" sqref="B16:E16"/>
      <pageMargins left="0.78740157480314965" right="0.39370078740157483" top="0.78740157480314965" bottom="0.78740157480314965" header="0.51181102362204722" footer="0.51181102362204722"/>
      <pageSetup paperSize="9" horizontalDpi="65532" verticalDpi="65532" r:id="rId25"/>
      <headerFooter alignWithMargins="0"/>
    </customSheetView>
    <customSheetView guid="{096AC98C-6736-1040-B9D6-CB39671AF91F}" fitToPage="1" view="pageBreakPreview" topLeftCell="A10">
      <selection activeCell="E16" sqref="B16:E16"/>
      <pageMargins left="0.78740157480314965" right="0.39370078740157483" top="0.78740157480314965" bottom="0.78740157480314965" header="0.51181102362204722" footer="0.51181102362204722"/>
      <pageSetup paperSize="9" horizontalDpi="65532" verticalDpi="65532" r:id="rId26"/>
      <headerFooter alignWithMargins="0"/>
    </customSheetView>
    <customSheetView guid="{D0407C2C-ED8D-724D-8034-98AE8F8B3295}" fitToPage="1" view="pageBreakPreview" topLeftCell="A10">
      <selection activeCell="E16" sqref="B16:E16"/>
      <pageMargins left="0.78740157480314965" right="0.39370078740157483" top="0.78740157480314965" bottom="0.78740157480314965" header="0.51181102362204722" footer="0.51181102362204722"/>
      <pageSetup paperSize="9" horizontalDpi="65532" verticalDpi="65532" r:id="rId27"/>
      <headerFooter alignWithMargins="0"/>
    </customSheetView>
    <customSheetView guid="{E17413F9-D262-044C-8BA4-F44960AB96D1}" fitToPage="1" view="pageBreakPreview" topLeftCell="A7">
      <selection activeCell="E16" sqref="B16:E16"/>
      <pageMargins left="0.78740157480314965" right="0.39370078740157483" top="0.78740157480314965" bottom="0.78740157480314965" header="0.51181102362204722" footer="0.51181102362204722"/>
      <pageSetup paperSize="9" horizontalDpi="65532" verticalDpi="65532" r:id="rId28"/>
      <headerFooter alignWithMargins="0"/>
    </customSheetView>
    <customSheetView guid="{EDE1CF83-3546-8346-99C8-7E8DEBB3247D}" fitToPage="1" view="pageBreakPreview" topLeftCell="A7">
      <selection activeCell="E16" sqref="B16:E16"/>
      <pageMargins left="0.78740157480314965" right="0.39370078740157483" top="0.78740157480314965" bottom="0.78740157480314965" header="0.51181102362204722" footer="0.51181102362204722"/>
      <pageSetup paperSize="9" horizontalDpi="65532" verticalDpi="65532" r:id="rId29"/>
      <headerFooter alignWithMargins="0"/>
    </customSheetView>
    <customSheetView guid="{2D1C0343-8602-B54F-A57E-F5A867ED58F2}" fitToPage="1" view="pageBreakPreview" topLeftCell="A7">
      <selection activeCell="E16" sqref="B16:E16"/>
      <pageMargins left="0.78740157480314965" right="0.39370078740157483" top="0.78740157480314965" bottom="0.78740157480314965" header="0.51181102362204722" footer="0.51181102362204722"/>
      <pageSetup paperSize="9" horizontalDpi="65532" verticalDpi="65532" r:id="rId30"/>
      <headerFooter alignWithMargins="0"/>
    </customSheetView>
    <customSheetView guid="{938FE337-1D9D-3F4A-804B-BDD95C828A75}" fitToPage="1" view="pageBreakPreview" topLeftCell="A10">
      <selection activeCell="E16" sqref="B16:E16"/>
      <pageMargins left="0.78740157480314965" right="0.39370078740157483" top="0.78740157480314965" bottom="0.78740157480314965" header="0.51181102362204722" footer="0.51181102362204722"/>
      <pageSetup paperSize="9" horizontalDpi="65532" verticalDpi="65532" r:id="rId31"/>
      <headerFooter alignWithMargins="0"/>
    </customSheetView>
    <customSheetView guid="{95DD38D3-5F4A-574D-B2AE-3A0C3CFA9103}" fitToPage="1" view="pageBreakPreview" topLeftCell="A10">
      <selection activeCell="E16" sqref="B16:E16"/>
      <pageMargins left="0.78740157480314965" right="0.39370078740157483" top="0.78740157480314965" bottom="0.78740157480314965" header="0.51181102362204722" footer="0.51181102362204722"/>
      <pageSetup paperSize="9" horizontalDpi="65532" verticalDpi="65532" r:id="rId32"/>
      <headerFooter alignWithMargins="0"/>
    </customSheetView>
    <customSheetView guid="{12498608-D96F-BA43-B910-A260490D91ED}" fitToPage="1" view="pageBreakPreview" topLeftCell="A10">
      <selection activeCell="E16" sqref="B16:E16"/>
      <pageMargins left="0.78740157480314965" right="0.39370078740157483" top="0.78740157480314965" bottom="0.78740157480314965" header="0.51181102362204722" footer="0.51181102362204722"/>
      <pageSetup paperSize="9" horizontalDpi="65532" verticalDpi="65532" r:id="rId33"/>
      <headerFooter alignWithMargins="0"/>
    </customSheetView>
    <customSheetView guid="{288221DA-E461-3640-BCB6-AA8217898395}" fitToPage="1" view="pageBreakPreview" topLeftCell="A10">
      <selection activeCell="E30" sqref="E30"/>
      <pageMargins left="0.78740157480314965" right="0.39370078740157483" top="0.78740157480314965" bottom="0.78740157480314965" header="0.51181102362204722" footer="0.51181102362204722"/>
      <pageSetup paperSize="9" horizontalDpi="65532" verticalDpi="65532" r:id="rId34"/>
      <headerFooter alignWithMargins="0"/>
    </customSheetView>
    <customSheetView guid="{D1685ABB-718A-CF4F-A312-08E85A5F4269}" fitToPage="1" view="pageBreakPreview" topLeftCell="A10">
      <selection activeCell="E30" sqref="E30"/>
      <pageMargins left="0.78740157480314965" right="0.39370078740157483" top="0.78740157480314965" bottom="0.78740157480314965" header="0.51181102362204722" footer="0.51181102362204722"/>
      <pageSetup paperSize="9" horizontalDpi="65532" verticalDpi="65532" r:id="rId35"/>
      <headerFooter alignWithMargins="0"/>
    </customSheetView>
    <customSheetView guid="{257021EA-B7EA-3A40-A822-8BB94734030F}" fitToPage="1" view="pageBreakPreview" topLeftCell="A10">
      <selection activeCell="E30" sqref="E30"/>
      <pageMargins left="0.78740157480314965" right="0.39370078740157483" top="0.78740157480314965" bottom="0.78740157480314965" header="0.51181102362204722" footer="0.51181102362204722"/>
      <pageSetup paperSize="9" horizontalDpi="65532" verticalDpi="65532" r:id="rId36"/>
      <headerFooter alignWithMargins="0"/>
    </customSheetView>
    <customSheetView guid="{F37DCB76-F5F4-0E4C-A170-F0CC306C23B7}" fitToPage="1" view="pageBreakPreview" topLeftCell="A10">
      <selection activeCell="E30" sqref="E30"/>
      <pageMargins left="0.78740157480314965" right="0.39370078740157483" top="0.78740157480314965" bottom="0.78740157480314965" header="0.51181102362204722" footer="0.51181102362204722"/>
      <pageSetup paperSize="9" horizontalDpi="65532" verticalDpi="65532" r:id="rId37"/>
      <headerFooter alignWithMargins="0"/>
    </customSheetView>
    <customSheetView guid="{FE39DD97-388C-6C4F-B164-A0DF07EE2E06}" fitToPage="1" view="pageBreakPreview" topLeftCell="A11">
      <selection activeCell="E11" sqref="E11"/>
      <pageMargins left="0.78740157480314965" right="0.39370078740157483" top="0.78740157480314965" bottom="0.78740157480314965" header="0.51181102362204722" footer="0.51181102362204722"/>
      <pageSetup paperSize="9" horizontalDpi="65532" verticalDpi="65532" r:id="rId38"/>
      <headerFooter alignWithMargins="0"/>
    </customSheetView>
    <customSheetView guid="{81A4239D-FC03-824F-9FC1-1718C6BC9AEE}" fitToPage="1" view="pageBreakPreview" topLeftCell="A11">
      <selection activeCell="E11" sqref="E11"/>
      <pageMargins left="0.78740157480314965" right="0.39370078740157483" top="0.78740157480314965" bottom="0.78740157480314965" header="0.51181102362204722" footer="0.51181102362204722"/>
      <pageSetup paperSize="9" horizontalDpi="65532" verticalDpi="65532" r:id="rId39"/>
      <headerFooter alignWithMargins="0"/>
    </customSheetView>
  </customSheetViews>
  <phoneticPr fontId="29"/>
  <pageMargins left="0.78740157480314965" right="0.39370078740157483" top="0.78740157480314965" bottom="0.78740157480314965" header="0.51181102362204722" footer="0.51181102362204722"/>
  <pageSetup paperSize="9" fitToWidth="1" fitToHeight="1" usePrinterDefaults="1" horizontalDpi="65532" verticalDpi="65532" r:id="rId4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W20"/>
  <sheetViews>
    <sheetView view="pageBreakPreview" topLeftCell="A2" zoomScale="90" zoomScaleSheetLayoutView="90" workbookViewId="0">
      <selection activeCell="B16" sqref="B16"/>
    </sheetView>
  </sheetViews>
  <sheetFormatPr defaultRowHeight="16.2"/>
  <cols>
    <col min="1" max="1" width="3.75" style="3" customWidth="1"/>
    <col min="2" max="2" width="13.375" style="3" customWidth="1"/>
    <col min="3" max="10" width="10.625" style="3" customWidth="1"/>
    <col min="11" max="11" width="2.125" style="3" customWidth="1"/>
    <col min="12" max="16" width="9" style="3" customWidth="1"/>
    <col min="17" max="17" width="20.875" style="3" bestFit="1" customWidth="1"/>
    <col min="18" max="255" width="9" style="3" customWidth="1"/>
    <col min="256" max="256" width="3.75" style="3" customWidth="1"/>
    <col min="257" max="257" width="13.375" style="3" customWidth="1"/>
    <col min="258" max="266" width="9.625" style="3" customWidth="1"/>
    <col min="267" max="267" width="2.125" style="3" customWidth="1"/>
    <col min="268" max="272" width="9" style="3" customWidth="1"/>
    <col min="273" max="273" width="20.875" style="3" bestFit="1" customWidth="1"/>
    <col min="274" max="511" width="9" style="3" customWidth="1"/>
    <col min="512" max="512" width="3.75" style="3" customWidth="1"/>
    <col min="513" max="513" width="13.375" style="3" customWidth="1"/>
    <col min="514" max="522" width="9.625" style="3" customWidth="1"/>
    <col min="523" max="523" width="2.125" style="3" customWidth="1"/>
    <col min="524" max="528" width="9" style="3" customWidth="1"/>
    <col min="529" max="529" width="20.875" style="3" bestFit="1" customWidth="1"/>
    <col min="530" max="767" width="9" style="3" customWidth="1"/>
    <col min="768" max="768" width="3.75" style="3" customWidth="1"/>
    <col min="769" max="769" width="13.375" style="3" customWidth="1"/>
    <col min="770" max="778" width="9.625" style="3" customWidth="1"/>
    <col min="779" max="779" width="2.125" style="3" customWidth="1"/>
    <col min="780" max="784" width="9" style="3" customWidth="1"/>
    <col min="785" max="785" width="20.875" style="3" bestFit="1" customWidth="1"/>
    <col min="786" max="1023" width="9" style="3" customWidth="1"/>
    <col min="1024" max="1024" width="3.75" style="3" customWidth="1"/>
    <col min="1025" max="1025" width="13.375" style="3" customWidth="1"/>
    <col min="1026" max="1034" width="9.625" style="3" customWidth="1"/>
    <col min="1035" max="1035" width="2.125" style="3" customWidth="1"/>
    <col min="1036" max="1040" width="9" style="3" customWidth="1"/>
    <col min="1041" max="1041" width="20.875" style="3" bestFit="1" customWidth="1"/>
    <col min="1042" max="1279" width="9" style="3" customWidth="1"/>
    <col min="1280" max="1280" width="3.75" style="3" customWidth="1"/>
    <col min="1281" max="1281" width="13.375" style="3" customWidth="1"/>
    <col min="1282" max="1290" width="9.625" style="3" customWidth="1"/>
    <col min="1291" max="1291" width="2.125" style="3" customWidth="1"/>
    <col min="1292" max="1296" width="9" style="3" customWidth="1"/>
    <col min="1297" max="1297" width="20.875" style="3" bestFit="1" customWidth="1"/>
    <col min="1298" max="1535" width="9" style="3" customWidth="1"/>
    <col min="1536" max="1536" width="3.75" style="3" customWidth="1"/>
    <col min="1537" max="1537" width="13.375" style="3" customWidth="1"/>
    <col min="1538" max="1546" width="9.625" style="3" customWidth="1"/>
    <col min="1547" max="1547" width="2.125" style="3" customWidth="1"/>
    <col min="1548" max="1552" width="9" style="3" customWidth="1"/>
    <col min="1553" max="1553" width="20.875" style="3" bestFit="1" customWidth="1"/>
    <col min="1554" max="1791" width="9" style="3" customWidth="1"/>
    <col min="1792" max="1792" width="3.75" style="3" customWidth="1"/>
    <col min="1793" max="1793" width="13.375" style="3" customWidth="1"/>
    <col min="1794" max="1802" width="9.625" style="3" customWidth="1"/>
    <col min="1803" max="1803" width="2.125" style="3" customWidth="1"/>
    <col min="1804" max="1808" width="9" style="3" customWidth="1"/>
    <col min="1809" max="1809" width="20.875" style="3" bestFit="1" customWidth="1"/>
    <col min="1810" max="2047" width="9" style="3" customWidth="1"/>
    <col min="2048" max="2048" width="3.75" style="3" customWidth="1"/>
    <col min="2049" max="2049" width="13.375" style="3" customWidth="1"/>
    <col min="2050" max="2058" width="9.625" style="3" customWidth="1"/>
    <col min="2059" max="2059" width="2.125" style="3" customWidth="1"/>
    <col min="2060" max="2064" width="9" style="3" customWidth="1"/>
    <col min="2065" max="2065" width="20.875" style="3" bestFit="1" customWidth="1"/>
    <col min="2066" max="2303" width="9" style="3" customWidth="1"/>
    <col min="2304" max="2304" width="3.75" style="3" customWidth="1"/>
    <col min="2305" max="2305" width="13.375" style="3" customWidth="1"/>
    <col min="2306" max="2314" width="9.625" style="3" customWidth="1"/>
    <col min="2315" max="2315" width="2.125" style="3" customWidth="1"/>
    <col min="2316" max="2320" width="9" style="3" customWidth="1"/>
    <col min="2321" max="2321" width="20.875" style="3" bestFit="1" customWidth="1"/>
    <col min="2322" max="2559" width="9" style="3" customWidth="1"/>
    <col min="2560" max="2560" width="3.75" style="3" customWidth="1"/>
    <col min="2561" max="2561" width="13.375" style="3" customWidth="1"/>
    <col min="2562" max="2570" width="9.625" style="3" customWidth="1"/>
    <col min="2571" max="2571" width="2.125" style="3" customWidth="1"/>
    <col min="2572" max="2576" width="9" style="3" customWidth="1"/>
    <col min="2577" max="2577" width="20.875" style="3" bestFit="1" customWidth="1"/>
    <col min="2578" max="2815" width="9" style="3" customWidth="1"/>
    <col min="2816" max="2816" width="3.75" style="3" customWidth="1"/>
    <col min="2817" max="2817" width="13.375" style="3" customWidth="1"/>
    <col min="2818" max="2826" width="9.625" style="3" customWidth="1"/>
    <col min="2827" max="2827" width="2.125" style="3" customWidth="1"/>
    <col min="2828" max="2832" width="9" style="3" customWidth="1"/>
    <col min="2833" max="2833" width="20.875" style="3" bestFit="1" customWidth="1"/>
    <col min="2834" max="3071" width="9" style="3" customWidth="1"/>
    <col min="3072" max="3072" width="3.75" style="3" customWidth="1"/>
    <col min="3073" max="3073" width="13.375" style="3" customWidth="1"/>
    <col min="3074" max="3082" width="9.625" style="3" customWidth="1"/>
    <col min="3083" max="3083" width="2.125" style="3" customWidth="1"/>
    <col min="3084" max="3088" width="9" style="3" customWidth="1"/>
    <col min="3089" max="3089" width="20.875" style="3" bestFit="1" customWidth="1"/>
    <col min="3090" max="3327" width="9" style="3" customWidth="1"/>
    <col min="3328" max="3328" width="3.75" style="3" customWidth="1"/>
    <col min="3329" max="3329" width="13.375" style="3" customWidth="1"/>
    <col min="3330" max="3338" width="9.625" style="3" customWidth="1"/>
    <col min="3339" max="3339" width="2.125" style="3" customWidth="1"/>
    <col min="3340" max="3344" width="9" style="3" customWidth="1"/>
    <col min="3345" max="3345" width="20.875" style="3" bestFit="1" customWidth="1"/>
    <col min="3346" max="3583" width="9" style="3" customWidth="1"/>
    <col min="3584" max="3584" width="3.75" style="3" customWidth="1"/>
    <col min="3585" max="3585" width="13.375" style="3" customWidth="1"/>
    <col min="3586" max="3594" width="9.625" style="3" customWidth="1"/>
    <col min="3595" max="3595" width="2.125" style="3" customWidth="1"/>
    <col min="3596" max="3600" width="9" style="3" customWidth="1"/>
    <col min="3601" max="3601" width="20.875" style="3" bestFit="1" customWidth="1"/>
    <col min="3602" max="3839" width="9" style="3" customWidth="1"/>
    <col min="3840" max="3840" width="3.75" style="3" customWidth="1"/>
    <col min="3841" max="3841" width="13.375" style="3" customWidth="1"/>
    <col min="3842" max="3850" width="9.625" style="3" customWidth="1"/>
    <col min="3851" max="3851" width="2.125" style="3" customWidth="1"/>
    <col min="3852" max="3856" width="9" style="3" customWidth="1"/>
    <col min="3857" max="3857" width="20.875" style="3" bestFit="1" customWidth="1"/>
    <col min="3858" max="4095" width="9" style="3" customWidth="1"/>
    <col min="4096" max="4096" width="3.75" style="3" customWidth="1"/>
    <col min="4097" max="4097" width="13.375" style="3" customWidth="1"/>
    <col min="4098" max="4106" width="9.625" style="3" customWidth="1"/>
    <col min="4107" max="4107" width="2.125" style="3" customWidth="1"/>
    <col min="4108" max="4112" width="9" style="3" customWidth="1"/>
    <col min="4113" max="4113" width="20.875" style="3" bestFit="1" customWidth="1"/>
    <col min="4114" max="4351" width="9" style="3" customWidth="1"/>
    <col min="4352" max="4352" width="3.75" style="3" customWidth="1"/>
    <col min="4353" max="4353" width="13.375" style="3" customWidth="1"/>
    <col min="4354" max="4362" width="9.625" style="3" customWidth="1"/>
    <col min="4363" max="4363" width="2.125" style="3" customWidth="1"/>
    <col min="4364" max="4368" width="9" style="3" customWidth="1"/>
    <col min="4369" max="4369" width="20.875" style="3" bestFit="1" customWidth="1"/>
    <col min="4370" max="4607" width="9" style="3" customWidth="1"/>
    <col min="4608" max="4608" width="3.75" style="3" customWidth="1"/>
    <col min="4609" max="4609" width="13.375" style="3" customWidth="1"/>
    <col min="4610" max="4618" width="9.625" style="3" customWidth="1"/>
    <col min="4619" max="4619" width="2.125" style="3" customWidth="1"/>
    <col min="4620" max="4624" width="9" style="3" customWidth="1"/>
    <col min="4625" max="4625" width="20.875" style="3" bestFit="1" customWidth="1"/>
    <col min="4626" max="4863" width="9" style="3" customWidth="1"/>
    <col min="4864" max="4864" width="3.75" style="3" customWidth="1"/>
    <col min="4865" max="4865" width="13.375" style="3" customWidth="1"/>
    <col min="4866" max="4874" width="9.625" style="3" customWidth="1"/>
    <col min="4875" max="4875" width="2.125" style="3" customWidth="1"/>
    <col min="4876" max="4880" width="9" style="3" customWidth="1"/>
    <col min="4881" max="4881" width="20.875" style="3" bestFit="1" customWidth="1"/>
    <col min="4882" max="5119" width="9" style="3" customWidth="1"/>
    <col min="5120" max="5120" width="3.75" style="3" customWidth="1"/>
    <col min="5121" max="5121" width="13.375" style="3" customWidth="1"/>
    <col min="5122" max="5130" width="9.625" style="3" customWidth="1"/>
    <col min="5131" max="5131" width="2.125" style="3" customWidth="1"/>
    <col min="5132" max="5136" width="9" style="3" customWidth="1"/>
    <col min="5137" max="5137" width="20.875" style="3" bestFit="1" customWidth="1"/>
    <col min="5138" max="5375" width="9" style="3" customWidth="1"/>
    <col min="5376" max="5376" width="3.75" style="3" customWidth="1"/>
    <col min="5377" max="5377" width="13.375" style="3" customWidth="1"/>
    <col min="5378" max="5386" width="9.625" style="3" customWidth="1"/>
    <col min="5387" max="5387" width="2.125" style="3" customWidth="1"/>
    <col min="5388" max="5392" width="9" style="3" customWidth="1"/>
    <col min="5393" max="5393" width="20.875" style="3" bestFit="1" customWidth="1"/>
    <col min="5394" max="5631" width="9" style="3" customWidth="1"/>
    <col min="5632" max="5632" width="3.75" style="3" customWidth="1"/>
    <col min="5633" max="5633" width="13.375" style="3" customWidth="1"/>
    <col min="5634" max="5642" width="9.625" style="3" customWidth="1"/>
    <col min="5643" max="5643" width="2.125" style="3" customWidth="1"/>
    <col min="5644" max="5648" width="9" style="3" customWidth="1"/>
    <col min="5649" max="5649" width="20.875" style="3" bestFit="1" customWidth="1"/>
    <col min="5650" max="5887" width="9" style="3" customWidth="1"/>
    <col min="5888" max="5888" width="3.75" style="3" customWidth="1"/>
    <col min="5889" max="5889" width="13.375" style="3" customWidth="1"/>
    <col min="5890" max="5898" width="9.625" style="3" customWidth="1"/>
    <col min="5899" max="5899" width="2.125" style="3" customWidth="1"/>
    <col min="5900" max="5904" width="9" style="3" customWidth="1"/>
    <col min="5905" max="5905" width="20.875" style="3" bestFit="1" customWidth="1"/>
    <col min="5906" max="6143" width="9" style="3" customWidth="1"/>
    <col min="6144" max="6144" width="3.75" style="3" customWidth="1"/>
    <col min="6145" max="6145" width="13.375" style="3" customWidth="1"/>
    <col min="6146" max="6154" width="9.625" style="3" customWidth="1"/>
    <col min="6155" max="6155" width="2.125" style="3" customWidth="1"/>
    <col min="6156" max="6160" width="9" style="3" customWidth="1"/>
    <col min="6161" max="6161" width="20.875" style="3" bestFit="1" customWidth="1"/>
    <col min="6162" max="6399" width="9" style="3" customWidth="1"/>
    <col min="6400" max="6400" width="3.75" style="3" customWidth="1"/>
    <col min="6401" max="6401" width="13.375" style="3" customWidth="1"/>
    <col min="6402" max="6410" width="9.625" style="3" customWidth="1"/>
    <col min="6411" max="6411" width="2.125" style="3" customWidth="1"/>
    <col min="6412" max="6416" width="9" style="3" customWidth="1"/>
    <col min="6417" max="6417" width="20.875" style="3" bestFit="1" customWidth="1"/>
    <col min="6418" max="6655" width="9" style="3" customWidth="1"/>
    <col min="6656" max="6656" width="3.75" style="3" customWidth="1"/>
    <col min="6657" max="6657" width="13.375" style="3" customWidth="1"/>
    <col min="6658" max="6666" width="9.625" style="3" customWidth="1"/>
    <col min="6667" max="6667" width="2.125" style="3" customWidth="1"/>
    <col min="6668" max="6672" width="9" style="3" customWidth="1"/>
    <col min="6673" max="6673" width="20.875" style="3" bestFit="1" customWidth="1"/>
    <col min="6674" max="6911" width="9" style="3" customWidth="1"/>
    <col min="6912" max="6912" width="3.75" style="3" customWidth="1"/>
    <col min="6913" max="6913" width="13.375" style="3" customWidth="1"/>
    <col min="6914" max="6922" width="9.625" style="3" customWidth="1"/>
    <col min="6923" max="6923" width="2.125" style="3" customWidth="1"/>
    <col min="6924" max="6928" width="9" style="3" customWidth="1"/>
    <col min="6929" max="6929" width="20.875" style="3" bestFit="1" customWidth="1"/>
    <col min="6930" max="7167" width="9" style="3" customWidth="1"/>
    <col min="7168" max="7168" width="3.75" style="3" customWidth="1"/>
    <col min="7169" max="7169" width="13.375" style="3" customWidth="1"/>
    <col min="7170" max="7178" width="9.625" style="3" customWidth="1"/>
    <col min="7179" max="7179" width="2.125" style="3" customWidth="1"/>
    <col min="7180" max="7184" width="9" style="3" customWidth="1"/>
    <col min="7185" max="7185" width="20.875" style="3" bestFit="1" customWidth="1"/>
    <col min="7186" max="7423" width="9" style="3" customWidth="1"/>
    <col min="7424" max="7424" width="3.75" style="3" customWidth="1"/>
    <col min="7425" max="7425" width="13.375" style="3" customWidth="1"/>
    <col min="7426" max="7434" width="9.625" style="3" customWidth="1"/>
    <col min="7435" max="7435" width="2.125" style="3" customWidth="1"/>
    <col min="7436" max="7440" width="9" style="3" customWidth="1"/>
    <col min="7441" max="7441" width="20.875" style="3" bestFit="1" customWidth="1"/>
    <col min="7442" max="7679" width="9" style="3" customWidth="1"/>
    <col min="7680" max="7680" width="3.75" style="3" customWidth="1"/>
    <col min="7681" max="7681" width="13.375" style="3" customWidth="1"/>
    <col min="7682" max="7690" width="9.625" style="3" customWidth="1"/>
    <col min="7691" max="7691" width="2.125" style="3" customWidth="1"/>
    <col min="7692" max="7696" width="9" style="3" customWidth="1"/>
    <col min="7697" max="7697" width="20.875" style="3" bestFit="1" customWidth="1"/>
    <col min="7698" max="7935" width="9" style="3" customWidth="1"/>
    <col min="7936" max="7936" width="3.75" style="3" customWidth="1"/>
    <col min="7937" max="7937" width="13.375" style="3" customWidth="1"/>
    <col min="7938" max="7946" width="9.625" style="3" customWidth="1"/>
    <col min="7947" max="7947" width="2.125" style="3" customWidth="1"/>
    <col min="7948" max="7952" width="9" style="3" customWidth="1"/>
    <col min="7953" max="7953" width="20.875" style="3" bestFit="1" customWidth="1"/>
    <col min="7954" max="8191" width="9" style="3" customWidth="1"/>
    <col min="8192" max="8192" width="3.75" style="3" customWidth="1"/>
    <col min="8193" max="8193" width="13.375" style="3" customWidth="1"/>
    <col min="8194" max="8202" width="9.625" style="3" customWidth="1"/>
    <col min="8203" max="8203" width="2.125" style="3" customWidth="1"/>
    <col min="8204" max="8208" width="9" style="3" customWidth="1"/>
    <col min="8209" max="8209" width="20.875" style="3" bestFit="1" customWidth="1"/>
    <col min="8210" max="8447" width="9" style="3" customWidth="1"/>
    <col min="8448" max="8448" width="3.75" style="3" customWidth="1"/>
    <col min="8449" max="8449" width="13.375" style="3" customWidth="1"/>
    <col min="8450" max="8458" width="9.625" style="3" customWidth="1"/>
    <col min="8459" max="8459" width="2.125" style="3" customWidth="1"/>
    <col min="8460" max="8464" width="9" style="3" customWidth="1"/>
    <col min="8465" max="8465" width="20.875" style="3" bestFit="1" customWidth="1"/>
    <col min="8466" max="8703" width="9" style="3" customWidth="1"/>
    <col min="8704" max="8704" width="3.75" style="3" customWidth="1"/>
    <col min="8705" max="8705" width="13.375" style="3" customWidth="1"/>
    <col min="8706" max="8714" width="9.625" style="3" customWidth="1"/>
    <col min="8715" max="8715" width="2.125" style="3" customWidth="1"/>
    <col min="8716" max="8720" width="9" style="3" customWidth="1"/>
    <col min="8721" max="8721" width="20.875" style="3" bestFit="1" customWidth="1"/>
    <col min="8722" max="8959" width="9" style="3" customWidth="1"/>
    <col min="8960" max="8960" width="3.75" style="3" customWidth="1"/>
    <col min="8961" max="8961" width="13.375" style="3" customWidth="1"/>
    <col min="8962" max="8970" width="9.625" style="3" customWidth="1"/>
    <col min="8971" max="8971" width="2.125" style="3" customWidth="1"/>
    <col min="8972" max="8976" width="9" style="3" customWidth="1"/>
    <col min="8977" max="8977" width="20.875" style="3" bestFit="1" customWidth="1"/>
    <col min="8978" max="9215" width="9" style="3" customWidth="1"/>
    <col min="9216" max="9216" width="3.75" style="3" customWidth="1"/>
    <col min="9217" max="9217" width="13.375" style="3" customWidth="1"/>
    <col min="9218" max="9226" width="9.625" style="3" customWidth="1"/>
    <col min="9227" max="9227" width="2.125" style="3" customWidth="1"/>
    <col min="9228" max="9232" width="9" style="3" customWidth="1"/>
    <col min="9233" max="9233" width="20.875" style="3" bestFit="1" customWidth="1"/>
    <col min="9234" max="9471" width="9" style="3" customWidth="1"/>
    <col min="9472" max="9472" width="3.75" style="3" customWidth="1"/>
    <col min="9473" max="9473" width="13.375" style="3" customWidth="1"/>
    <col min="9474" max="9482" width="9.625" style="3" customWidth="1"/>
    <col min="9483" max="9483" width="2.125" style="3" customWidth="1"/>
    <col min="9484" max="9488" width="9" style="3" customWidth="1"/>
    <col min="9489" max="9489" width="20.875" style="3" bestFit="1" customWidth="1"/>
    <col min="9490" max="9727" width="9" style="3" customWidth="1"/>
    <col min="9728" max="9728" width="3.75" style="3" customWidth="1"/>
    <col min="9729" max="9729" width="13.375" style="3" customWidth="1"/>
    <col min="9730" max="9738" width="9.625" style="3" customWidth="1"/>
    <col min="9739" max="9739" width="2.125" style="3" customWidth="1"/>
    <col min="9740" max="9744" width="9" style="3" customWidth="1"/>
    <col min="9745" max="9745" width="20.875" style="3" bestFit="1" customWidth="1"/>
    <col min="9746" max="9983" width="9" style="3" customWidth="1"/>
    <col min="9984" max="9984" width="3.75" style="3" customWidth="1"/>
    <col min="9985" max="9985" width="13.375" style="3" customWidth="1"/>
    <col min="9986" max="9994" width="9.625" style="3" customWidth="1"/>
    <col min="9995" max="9995" width="2.125" style="3" customWidth="1"/>
    <col min="9996" max="10000" width="9" style="3" customWidth="1"/>
    <col min="10001" max="10001" width="20.875" style="3" bestFit="1" customWidth="1"/>
    <col min="10002" max="10239" width="9" style="3" customWidth="1"/>
    <col min="10240" max="10240" width="3.75" style="3" customWidth="1"/>
    <col min="10241" max="10241" width="13.375" style="3" customWidth="1"/>
    <col min="10242" max="10250" width="9.625" style="3" customWidth="1"/>
    <col min="10251" max="10251" width="2.125" style="3" customWidth="1"/>
    <col min="10252" max="10256" width="9" style="3" customWidth="1"/>
    <col min="10257" max="10257" width="20.875" style="3" bestFit="1" customWidth="1"/>
    <col min="10258" max="10495" width="9" style="3" customWidth="1"/>
    <col min="10496" max="10496" width="3.75" style="3" customWidth="1"/>
    <col min="10497" max="10497" width="13.375" style="3" customWidth="1"/>
    <col min="10498" max="10506" width="9.625" style="3" customWidth="1"/>
    <col min="10507" max="10507" width="2.125" style="3" customWidth="1"/>
    <col min="10508" max="10512" width="9" style="3" customWidth="1"/>
    <col min="10513" max="10513" width="20.875" style="3" bestFit="1" customWidth="1"/>
    <col min="10514" max="10751" width="9" style="3" customWidth="1"/>
    <col min="10752" max="10752" width="3.75" style="3" customWidth="1"/>
    <col min="10753" max="10753" width="13.375" style="3" customWidth="1"/>
    <col min="10754" max="10762" width="9.625" style="3" customWidth="1"/>
    <col min="10763" max="10763" width="2.125" style="3" customWidth="1"/>
    <col min="10764" max="10768" width="9" style="3" customWidth="1"/>
    <col min="10769" max="10769" width="20.875" style="3" bestFit="1" customWidth="1"/>
    <col min="10770" max="11007" width="9" style="3" customWidth="1"/>
    <col min="11008" max="11008" width="3.75" style="3" customWidth="1"/>
    <col min="11009" max="11009" width="13.375" style="3" customWidth="1"/>
    <col min="11010" max="11018" width="9.625" style="3" customWidth="1"/>
    <col min="11019" max="11019" width="2.125" style="3" customWidth="1"/>
    <col min="11020" max="11024" width="9" style="3" customWidth="1"/>
    <col min="11025" max="11025" width="20.875" style="3" bestFit="1" customWidth="1"/>
    <col min="11026" max="11263" width="9" style="3" customWidth="1"/>
    <col min="11264" max="11264" width="3.75" style="3" customWidth="1"/>
    <col min="11265" max="11265" width="13.375" style="3" customWidth="1"/>
    <col min="11266" max="11274" width="9.625" style="3" customWidth="1"/>
    <col min="11275" max="11275" width="2.125" style="3" customWidth="1"/>
    <col min="11276" max="11280" width="9" style="3" customWidth="1"/>
    <col min="11281" max="11281" width="20.875" style="3" bestFit="1" customWidth="1"/>
    <col min="11282" max="11519" width="9" style="3" customWidth="1"/>
    <col min="11520" max="11520" width="3.75" style="3" customWidth="1"/>
    <col min="11521" max="11521" width="13.375" style="3" customWidth="1"/>
    <col min="11522" max="11530" width="9.625" style="3" customWidth="1"/>
    <col min="11531" max="11531" width="2.125" style="3" customWidth="1"/>
    <col min="11532" max="11536" width="9" style="3" customWidth="1"/>
    <col min="11537" max="11537" width="20.875" style="3" bestFit="1" customWidth="1"/>
    <col min="11538" max="11775" width="9" style="3" customWidth="1"/>
    <col min="11776" max="11776" width="3.75" style="3" customWidth="1"/>
    <col min="11777" max="11777" width="13.375" style="3" customWidth="1"/>
    <col min="11778" max="11786" width="9.625" style="3" customWidth="1"/>
    <col min="11787" max="11787" width="2.125" style="3" customWidth="1"/>
    <col min="11788" max="11792" width="9" style="3" customWidth="1"/>
    <col min="11793" max="11793" width="20.875" style="3" bestFit="1" customWidth="1"/>
    <col min="11794" max="12031" width="9" style="3" customWidth="1"/>
    <col min="12032" max="12032" width="3.75" style="3" customWidth="1"/>
    <col min="12033" max="12033" width="13.375" style="3" customWidth="1"/>
    <col min="12034" max="12042" width="9.625" style="3" customWidth="1"/>
    <col min="12043" max="12043" width="2.125" style="3" customWidth="1"/>
    <col min="12044" max="12048" width="9" style="3" customWidth="1"/>
    <col min="12049" max="12049" width="20.875" style="3" bestFit="1" customWidth="1"/>
    <col min="12050" max="12287" width="9" style="3" customWidth="1"/>
    <col min="12288" max="12288" width="3.75" style="3" customWidth="1"/>
    <col min="12289" max="12289" width="13.375" style="3" customWidth="1"/>
    <col min="12290" max="12298" width="9.625" style="3" customWidth="1"/>
    <col min="12299" max="12299" width="2.125" style="3" customWidth="1"/>
    <col min="12300" max="12304" width="9" style="3" customWidth="1"/>
    <col min="12305" max="12305" width="20.875" style="3" bestFit="1" customWidth="1"/>
    <col min="12306" max="12543" width="9" style="3" customWidth="1"/>
    <col min="12544" max="12544" width="3.75" style="3" customWidth="1"/>
    <col min="12545" max="12545" width="13.375" style="3" customWidth="1"/>
    <col min="12546" max="12554" width="9.625" style="3" customWidth="1"/>
    <col min="12555" max="12555" width="2.125" style="3" customWidth="1"/>
    <col min="12556" max="12560" width="9" style="3" customWidth="1"/>
    <col min="12561" max="12561" width="20.875" style="3" bestFit="1" customWidth="1"/>
    <col min="12562" max="12799" width="9" style="3" customWidth="1"/>
    <col min="12800" max="12800" width="3.75" style="3" customWidth="1"/>
    <col min="12801" max="12801" width="13.375" style="3" customWidth="1"/>
    <col min="12802" max="12810" width="9.625" style="3" customWidth="1"/>
    <col min="12811" max="12811" width="2.125" style="3" customWidth="1"/>
    <col min="12812" max="12816" width="9" style="3" customWidth="1"/>
    <col min="12817" max="12817" width="20.875" style="3" bestFit="1" customWidth="1"/>
    <col min="12818" max="13055" width="9" style="3" customWidth="1"/>
    <col min="13056" max="13056" width="3.75" style="3" customWidth="1"/>
    <col min="13057" max="13057" width="13.375" style="3" customWidth="1"/>
    <col min="13058" max="13066" width="9.625" style="3" customWidth="1"/>
    <col min="13067" max="13067" width="2.125" style="3" customWidth="1"/>
    <col min="13068" max="13072" width="9" style="3" customWidth="1"/>
    <col min="13073" max="13073" width="20.875" style="3" bestFit="1" customWidth="1"/>
    <col min="13074" max="13311" width="9" style="3" customWidth="1"/>
    <col min="13312" max="13312" width="3.75" style="3" customWidth="1"/>
    <col min="13313" max="13313" width="13.375" style="3" customWidth="1"/>
    <col min="13314" max="13322" width="9.625" style="3" customWidth="1"/>
    <col min="13323" max="13323" width="2.125" style="3" customWidth="1"/>
    <col min="13324" max="13328" width="9" style="3" customWidth="1"/>
    <col min="13329" max="13329" width="20.875" style="3" bestFit="1" customWidth="1"/>
    <col min="13330" max="13567" width="9" style="3" customWidth="1"/>
    <col min="13568" max="13568" width="3.75" style="3" customWidth="1"/>
    <col min="13569" max="13569" width="13.375" style="3" customWidth="1"/>
    <col min="13570" max="13578" width="9.625" style="3" customWidth="1"/>
    <col min="13579" max="13579" width="2.125" style="3" customWidth="1"/>
    <col min="13580" max="13584" width="9" style="3" customWidth="1"/>
    <col min="13585" max="13585" width="20.875" style="3" bestFit="1" customWidth="1"/>
    <col min="13586" max="13823" width="9" style="3" customWidth="1"/>
    <col min="13824" max="13824" width="3.75" style="3" customWidth="1"/>
    <col min="13825" max="13825" width="13.375" style="3" customWidth="1"/>
    <col min="13826" max="13834" width="9.625" style="3" customWidth="1"/>
    <col min="13835" max="13835" width="2.125" style="3" customWidth="1"/>
    <col min="13836" max="13840" width="9" style="3" customWidth="1"/>
    <col min="13841" max="13841" width="20.875" style="3" bestFit="1" customWidth="1"/>
    <col min="13842" max="14079" width="9" style="3" customWidth="1"/>
    <col min="14080" max="14080" width="3.75" style="3" customWidth="1"/>
    <col min="14081" max="14081" width="13.375" style="3" customWidth="1"/>
    <col min="14082" max="14090" width="9.625" style="3" customWidth="1"/>
    <col min="14091" max="14091" width="2.125" style="3" customWidth="1"/>
    <col min="14092" max="14096" width="9" style="3" customWidth="1"/>
    <col min="14097" max="14097" width="20.875" style="3" bestFit="1" customWidth="1"/>
    <col min="14098" max="14335" width="9" style="3" customWidth="1"/>
    <col min="14336" max="14336" width="3.75" style="3" customWidth="1"/>
    <col min="14337" max="14337" width="13.375" style="3" customWidth="1"/>
    <col min="14338" max="14346" width="9.625" style="3" customWidth="1"/>
    <col min="14347" max="14347" width="2.125" style="3" customWidth="1"/>
    <col min="14348" max="14352" width="9" style="3" customWidth="1"/>
    <col min="14353" max="14353" width="20.875" style="3" bestFit="1" customWidth="1"/>
    <col min="14354" max="14591" width="9" style="3" customWidth="1"/>
    <col min="14592" max="14592" width="3.75" style="3" customWidth="1"/>
    <col min="14593" max="14593" width="13.375" style="3" customWidth="1"/>
    <col min="14594" max="14602" width="9.625" style="3" customWidth="1"/>
    <col min="14603" max="14603" width="2.125" style="3" customWidth="1"/>
    <col min="14604" max="14608" width="9" style="3" customWidth="1"/>
    <col min="14609" max="14609" width="20.875" style="3" bestFit="1" customWidth="1"/>
    <col min="14610" max="14847" width="9" style="3" customWidth="1"/>
    <col min="14848" max="14848" width="3.75" style="3" customWidth="1"/>
    <col min="14849" max="14849" width="13.375" style="3" customWidth="1"/>
    <col min="14850" max="14858" width="9.625" style="3" customWidth="1"/>
    <col min="14859" max="14859" width="2.125" style="3" customWidth="1"/>
    <col min="14860" max="14864" width="9" style="3" customWidth="1"/>
    <col min="14865" max="14865" width="20.875" style="3" bestFit="1" customWidth="1"/>
    <col min="14866" max="15103" width="9" style="3" customWidth="1"/>
    <col min="15104" max="15104" width="3.75" style="3" customWidth="1"/>
    <col min="15105" max="15105" width="13.375" style="3" customWidth="1"/>
    <col min="15106" max="15114" width="9.625" style="3" customWidth="1"/>
    <col min="15115" max="15115" width="2.125" style="3" customWidth="1"/>
    <col min="15116" max="15120" width="9" style="3" customWidth="1"/>
    <col min="15121" max="15121" width="20.875" style="3" bestFit="1" customWidth="1"/>
    <col min="15122" max="15359" width="9" style="3" customWidth="1"/>
    <col min="15360" max="15360" width="3.75" style="3" customWidth="1"/>
    <col min="15361" max="15361" width="13.375" style="3" customWidth="1"/>
    <col min="15362" max="15370" width="9.625" style="3" customWidth="1"/>
    <col min="15371" max="15371" width="2.125" style="3" customWidth="1"/>
    <col min="15372" max="15376" width="9" style="3" customWidth="1"/>
    <col min="15377" max="15377" width="20.875" style="3" bestFit="1" customWidth="1"/>
    <col min="15378" max="15615" width="9" style="3" customWidth="1"/>
    <col min="15616" max="15616" width="3.75" style="3" customWidth="1"/>
    <col min="15617" max="15617" width="13.375" style="3" customWidth="1"/>
    <col min="15618" max="15626" width="9.625" style="3" customWidth="1"/>
    <col min="15627" max="15627" width="2.125" style="3" customWidth="1"/>
    <col min="15628" max="15632" width="9" style="3" customWidth="1"/>
    <col min="15633" max="15633" width="20.875" style="3" bestFit="1" customWidth="1"/>
    <col min="15634" max="15871" width="9" style="3" customWidth="1"/>
    <col min="15872" max="15872" width="3.75" style="3" customWidth="1"/>
    <col min="15873" max="15873" width="13.375" style="3" customWidth="1"/>
    <col min="15874" max="15882" width="9.625" style="3" customWidth="1"/>
    <col min="15883" max="15883" width="2.125" style="3" customWidth="1"/>
    <col min="15884" max="15888" width="9" style="3" customWidth="1"/>
    <col min="15889" max="15889" width="20.875" style="3" bestFit="1" customWidth="1"/>
    <col min="15890" max="16127" width="9" style="3" customWidth="1"/>
    <col min="16128" max="16128" width="3.75" style="3" customWidth="1"/>
    <col min="16129" max="16129" width="13.375" style="3" customWidth="1"/>
    <col min="16130" max="16138" width="9.625" style="3" customWidth="1"/>
    <col min="16139" max="16139" width="2.125" style="3" customWidth="1"/>
    <col min="16140" max="16144" width="9" style="3" customWidth="1"/>
    <col min="16145" max="16145" width="20.875" style="3" bestFit="1" customWidth="1"/>
    <col min="16146" max="16384" width="9" style="3" customWidth="1"/>
  </cols>
  <sheetData>
    <row r="1" spans="1:23" ht="24.95" customHeight="1">
      <c r="A1" s="35" t="s">
        <v>166</v>
      </c>
      <c r="B1" s="35"/>
      <c r="J1" s="46"/>
    </row>
    <row r="2" spans="1:23" s="22" customFormat="1" ht="15" customHeight="1">
      <c r="A2" s="38"/>
      <c r="B2" s="38"/>
      <c r="J2" s="47"/>
    </row>
    <row r="3" spans="1:23" s="4" customFormat="1" ht="15" customHeight="1">
      <c r="A3" s="4"/>
      <c r="B3" s="38"/>
      <c r="C3" s="4"/>
      <c r="D3" s="4"/>
      <c r="E3" s="4"/>
      <c r="F3" s="4"/>
      <c r="G3" s="4"/>
      <c r="H3" s="4"/>
      <c r="I3" s="4"/>
      <c r="J3" s="16" t="s">
        <v>90</v>
      </c>
      <c r="K3" s="4"/>
      <c r="L3" s="16"/>
      <c r="M3" s="4"/>
      <c r="O3" s="4"/>
      <c r="P3" s="4"/>
      <c r="Q3" s="4"/>
      <c r="R3" s="4"/>
      <c r="S3" s="4"/>
      <c r="T3" s="4"/>
      <c r="U3" s="4"/>
      <c r="V3" s="4"/>
      <c r="W3" s="4"/>
    </row>
    <row r="4" spans="1:23" s="4" customFormat="1" ht="39.950000000000003" customHeight="1">
      <c r="A4" s="4"/>
      <c r="B4" s="7" t="s">
        <v>102</v>
      </c>
      <c r="C4" s="8" t="s">
        <v>17</v>
      </c>
      <c r="D4" s="8" t="s">
        <v>38</v>
      </c>
      <c r="E4" s="8" t="s">
        <v>104</v>
      </c>
      <c r="F4" s="8" t="s">
        <v>106</v>
      </c>
      <c r="G4" s="8" t="s">
        <v>74</v>
      </c>
      <c r="H4" s="8" t="s">
        <v>107</v>
      </c>
      <c r="I4" s="8" t="s">
        <v>108</v>
      </c>
      <c r="J4" s="8" t="s">
        <v>93</v>
      </c>
      <c r="K4" s="9"/>
      <c r="L4" s="9"/>
      <c r="M4" s="9"/>
      <c r="O4" s="49"/>
      <c r="P4" s="49"/>
      <c r="Q4" s="49"/>
      <c r="R4" s="49"/>
      <c r="S4" s="49"/>
      <c r="T4" s="49"/>
      <c r="U4" s="49"/>
      <c r="V4" s="49"/>
      <c r="W4" s="49"/>
    </row>
    <row r="5" spans="1:23" s="4" customFormat="1" ht="30" customHeight="1">
      <c r="A5" s="4"/>
      <c r="B5" s="8" t="s">
        <v>103</v>
      </c>
      <c r="C5" s="11">
        <v>477</v>
      </c>
      <c r="D5" s="11">
        <v>475</v>
      </c>
      <c r="E5" s="11">
        <v>542</v>
      </c>
      <c r="F5" s="11">
        <v>590</v>
      </c>
      <c r="G5" s="11">
        <v>433</v>
      </c>
      <c r="H5" s="11">
        <v>434</v>
      </c>
      <c r="I5" s="11">
        <v>327</v>
      </c>
      <c r="J5" s="11">
        <v>3278</v>
      </c>
      <c r="K5" s="24"/>
      <c r="L5" s="24"/>
      <c r="M5" s="24"/>
      <c r="O5" s="4"/>
      <c r="P5" s="4"/>
      <c r="Q5" s="4"/>
      <c r="R5" s="4"/>
      <c r="S5" s="4"/>
      <c r="T5" s="4"/>
      <c r="U5" s="4"/>
      <c r="V5" s="4"/>
      <c r="W5" s="4"/>
    </row>
    <row r="6" spans="1:23" s="4" customFormat="1" ht="30" customHeight="1">
      <c r="A6" s="4"/>
      <c r="B6" s="8" t="s">
        <v>2</v>
      </c>
      <c r="C6" s="11">
        <v>516</v>
      </c>
      <c r="D6" s="11">
        <v>542</v>
      </c>
      <c r="E6" s="11">
        <v>603</v>
      </c>
      <c r="F6" s="11">
        <v>642</v>
      </c>
      <c r="G6" s="11">
        <v>431</v>
      </c>
      <c r="H6" s="11">
        <v>496</v>
      </c>
      <c r="I6" s="11">
        <v>308</v>
      </c>
      <c r="J6" s="11">
        <v>3538</v>
      </c>
      <c r="K6" s="24"/>
      <c r="L6" s="24"/>
      <c r="M6" s="24"/>
      <c r="O6" s="4"/>
      <c r="P6" s="4"/>
      <c r="Q6" s="4"/>
      <c r="R6" s="4"/>
      <c r="S6" s="4"/>
      <c r="T6" s="4"/>
      <c r="U6" s="4"/>
      <c r="V6" s="4"/>
      <c r="W6" s="4"/>
    </row>
    <row r="7" spans="1:23" s="4" customFormat="1" ht="30" customHeight="1">
      <c r="A7" s="4"/>
      <c r="B7" s="8" t="s">
        <v>109</v>
      </c>
      <c r="C7" s="11">
        <v>559</v>
      </c>
      <c r="D7" s="11">
        <v>560</v>
      </c>
      <c r="E7" s="11">
        <v>641</v>
      </c>
      <c r="F7" s="11">
        <v>629</v>
      </c>
      <c r="G7" s="11">
        <v>445</v>
      </c>
      <c r="H7" s="11">
        <v>488</v>
      </c>
      <c r="I7" s="11">
        <v>321</v>
      </c>
      <c r="J7" s="11">
        <v>3643</v>
      </c>
      <c r="K7" s="24"/>
      <c r="L7" s="24"/>
      <c r="M7" s="24"/>
      <c r="O7" s="4"/>
      <c r="P7" s="4"/>
      <c r="Q7" s="4"/>
      <c r="R7" s="4"/>
      <c r="S7" s="4"/>
      <c r="T7" s="4"/>
      <c r="U7" s="4"/>
      <c r="V7" s="4"/>
      <c r="W7" s="4"/>
    </row>
    <row r="8" spans="1:23" s="4" customFormat="1" ht="30" customHeight="1">
      <c r="A8" s="4"/>
      <c r="B8" s="8" t="s">
        <v>112</v>
      </c>
      <c r="C8" s="11">
        <v>615</v>
      </c>
      <c r="D8" s="11">
        <v>603</v>
      </c>
      <c r="E8" s="11">
        <v>658</v>
      </c>
      <c r="F8" s="11">
        <v>613</v>
      </c>
      <c r="G8" s="11">
        <v>447</v>
      </c>
      <c r="H8" s="11">
        <v>474</v>
      </c>
      <c r="I8" s="11">
        <v>338</v>
      </c>
      <c r="J8" s="11">
        <v>3748</v>
      </c>
      <c r="K8" s="24"/>
      <c r="L8" s="24"/>
      <c r="M8" s="24"/>
      <c r="O8" s="4"/>
      <c r="P8" s="4"/>
      <c r="Q8" s="4"/>
      <c r="R8" s="4"/>
      <c r="S8" s="4"/>
      <c r="T8" s="4"/>
      <c r="U8" s="4"/>
      <c r="V8" s="4"/>
      <c r="W8" s="4"/>
    </row>
    <row r="9" spans="1:23" s="4" customFormat="1" ht="30" customHeight="1">
      <c r="A9" s="4"/>
      <c r="B9" s="8" t="s">
        <v>114</v>
      </c>
      <c r="C9" s="11">
        <v>628</v>
      </c>
      <c r="D9" s="11">
        <v>637</v>
      </c>
      <c r="E9" s="11">
        <v>686</v>
      </c>
      <c r="F9" s="11">
        <v>629</v>
      </c>
      <c r="G9" s="11">
        <v>478</v>
      </c>
      <c r="H9" s="11">
        <v>483</v>
      </c>
      <c r="I9" s="11">
        <v>310</v>
      </c>
      <c r="J9" s="11">
        <v>3851</v>
      </c>
      <c r="K9" s="24"/>
      <c r="L9" s="24"/>
      <c r="M9" s="24"/>
      <c r="O9" s="4"/>
      <c r="P9" s="4"/>
      <c r="Q9" s="4"/>
      <c r="R9" s="4"/>
      <c r="S9" s="4"/>
      <c r="T9" s="4"/>
      <c r="U9" s="4"/>
      <c r="V9" s="4"/>
      <c r="W9" s="4"/>
    </row>
    <row r="10" spans="1:23" s="4" customFormat="1" ht="30" customHeight="1">
      <c r="A10" s="4"/>
      <c r="B10" s="8" t="s">
        <v>142</v>
      </c>
      <c r="C10" s="11">
        <v>666</v>
      </c>
      <c r="D10" s="11">
        <v>693</v>
      </c>
      <c r="E10" s="11">
        <v>678</v>
      </c>
      <c r="F10" s="11">
        <v>655</v>
      </c>
      <c r="G10" s="11">
        <v>443</v>
      </c>
      <c r="H10" s="11">
        <v>528</v>
      </c>
      <c r="I10" s="11">
        <v>299</v>
      </c>
      <c r="J10" s="11">
        <f>SUM(C10:I10)</f>
        <v>3962</v>
      </c>
      <c r="K10" s="24"/>
      <c r="L10" s="24"/>
      <c r="M10" s="24"/>
      <c r="O10" s="4"/>
      <c r="P10" s="4"/>
      <c r="Q10" s="4"/>
      <c r="R10" s="4"/>
      <c r="S10" s="4"/>
      <c r="T10" s="4"/>
      <c r="U10" s="4"/>
      <c r="V10" s="4"/>
      <c r="W10" s="4"/>
    </row>
    <row r="11" spans="1:23" s="4" customFormat="1" ht="30" customHeight="1">
      <c r="A11" s="4"/>
      <c r="B11" s="8" t="s">
        <v>148</v>
      </c>
      <c r="C11" s="11">
        <v>715</v>
      </c>
      <c r="D11" s="11">
        <v>679</v>
      </c>
      <c r="E11" s="11">
        <v>685</v>
      </c>
      <c r="F11" s="11">
        <v>640</v>
      </c>
      <c r="G11" s="11">
        <v>430</v>
      </c>
      <c r="H11" s="11">
        <v>555</v>
      </c>
      <c r="I11" s="11">
        <v>298</v>
      </c>
      <c r="J11" s="11">
        <f>SUM(C11:I11)</f>
        <v>4002</v>
      </c>
      <c r="K11" s="24"/>
      <c r="L11" s="24"/>
      <c r="M11" s="24"/>
      <c r="O11" s="4"/>
      <c r="P11" s="4"/>
      <c r="Q11" s="4"/>
      <c r="R11" s="4"/>
      <c r="S11" s="4"/>
      <c r="T11" s="4"/>
      <c r="U11" s="4"/>
      <c r="V11" s="4"/>
      <c r="W11" s="4"/>
    </row>
    <row r="12" spans="1:23" s="4" customFormat="1" ht="30" customHeight="1">
      <c r="A12" s="4"/>
      <c r="B12" s="8" t="s">
        <v>258</v>
      </c>
      <c r="C12" s="11">
        <v>721</v>
      </c>
      <c r="D12" s="11">
        <v>669</v>
      </c>
      <c r="E12" s="11">
        <v>753</v>
      </c>
      <c r="F12" s="11">
        <v>625</v>
      </c>
      <c r="G12" s="11">
        <v>475</v>
      </c>
      <c r="H12" s="11">
        <v>579</v>
      </c>
      <c r="I12" s="11">
        <v>327</v>
      </c>
      <c r="J12" s="11">
        <v>4149</v>
      </c>
      <c r="K12" s="24"/>
      <c r="L12" s="24"/>
      <c r="M12" s="24"/>
      <c r="O12" s="4"/>
      <c r="P12" s="4"/>
      <c r="Q12" s="4"/>
      <c r="R12" s="4"/>
      <c r="S12" s="4"/>
      <c r="T12" s="4"/>
      <c r="U12" s="4"/>
      <c r="V12" s="4"/>
      <c r="W12" s="4"/>
    </row>
    <row r="13" spans="1:23" s="4" customFormat="1" ht="30" customHeight="1">
      <c r="A13" s="4"/>
      <c r="B13" s="8" t="s">
        <v>57</v>
      </c>
      <c r="C13" s="11">
        <v>785</v>
      </c>
      <c r="D13" s="11">
        <v>712</v>
      </c>
      <c r="E13" s="11">
        <v>745</v>
      </c>
      <c r="F13" s="11">
        <v>639</v>
      </c>
      <c r="G13" s="11">
        <v>502</v>
      </c>
      <c r="H13" s="11">
        <v>606</v>
      </c>
      <c r="I13" s="11">
        <v>305</v>
      </c>
      <c r="J13" s="11">
        <v>4294</v>
      </c>
      <c r="K13" s="48"/>
      <c r="L13" s="48"/>
      <c r="M13" s="48"/>
      <c r="O13" s="4"/>
      <c r="P13" s="4"/>
      <c r="Q13" s="4"/>
      <c r="R13" s="4"/>
      <c r="S13" s="4"/>
      <c r="T13" s="4"/>
      <c r="U13" s="4"/>
      <c r="V13" s="4"/>
      <c r="W13" s="4"/>
    </row>
    <row r="14" spans="1:23" s="4" customFormat="1" ht="30" customHeight="1">
      <c r="A14" s="4"/>
      <c r="B14" s="8" t="s">
        <v>80</v>
      </c>
      <c r="C14" s="11">
        <v>787</v>
      </c>
      <c r="D14" s="11">
        <v>767</v>
      </c>
      <c r="E14" s="11">
        <v>708</v>
      </c>
      <c r="F14" s="11">
        <v>635</v>
      </c>
      <c r="G14" s="11">
        <v>487</v>
      </c>
      <c r="H14" s="11">
        <v>565</v>
      </c>
      <c r="I14" s="11">
        <v>338</v>
      </c>
      <c r="J14" s="11">
        <v>4287</v>
      </c>
      <c r="K14" s="48"/>
      <c r="L14" s="48"/>
      <c r="M14" s="48"/>
      <c r="O14" s="4"/>
      <c r="P14" s="4"/>
      <c r="Q14" s="4"/>
      <c r="R14" s="4"/>
      <c r="S14" s="4"/>
      <c r="T14" s="4"/>
      <c r="U14" s="4"/>
      <c r="V14" s="4"/>
      <c r="W14" s="4"/>
    </row>
    <row r="15" spans="1:23" s="4" customFormat="1" ht="30" customHeight="1">
      <c r="A15" s="4"/>
      <c r="B15" s="8" t="s">
        <v>341</v>
      </c>
      <c r="C15" s="11">
        <v>756</v>
      </c>
      <c r="D15" s="11">
        <v>876</v>
      </c>
      <c r="E15" s="11">
        <v>726</v>
      </c>
      <c r="F15" s="11">
        <v>713</v>
      </c>
      <c r="G15" s="11">
        <v>489</v>
      </c>
      <c r="H15" s="11">
        <v>580</v>
      </c>
      <c r="I15" s="11">
        <v>318</v>
      </c>
      <c r="J15" s="11">
        <f>SUM(C15:I15)</f>
        <v>4458</v>
      </c>
      <c r="K15" s="48"/>
      <c r="L15" s="48"/>
      <c r="M15" s="48"/>
      <c r="O15" s="4"/>
      <c r="P15" s="4"/>
      <c r="Q15" s="4"/>
      <c r="R15" s="4"/>
      <c r="S15" s="4"/>
      <c r="T15" s="4"/>
      <c r="U15" s="4"/>
      <c r="V15" s="4"/>
      <c r="W15" s="4"/>
    </row>
    <row r="16" spans="1:23" s="4" customFormat="1" ht="30" customHeight="1">
      <c r="A16" s="4"/>
      <c r="B16" s="8" t="s">
        <v>238</v>
      </c>
      <c r="C16" s="11">
        <v>753</v>
      </c>
      <c r="D16" s="11">
        <v>899</v>
      </c>
      <c r="E16" s="11">
        <v>790</v>
      </c>
      <c r="F16" s="11">
        <v>748</v>
      </c>
      <c r="G16" s="11">
        <v>491</v>
      </c>
      <c r="H16" s="11">
        <v>538</v>
      </c>
      <c r="I16" s="11">
        <v>313</v>
      </c>
      <c r="J16" s="11">
        <f>SUM(C16:I16)</f>
        <v>4532</v>
      </c>
      <c r="K16" s="24"/>
      <c r="L16" s="24"/>
      <c r="M16" s="24"/>
      <c r="O16" s="4"/>
      <c r="P16" s="4"/>
      <c r="Q16" s="4"/>
      <c r="R16" s="4"/>
      <c r="S16" s="4"/>
      <c r="T16" s="4"/>
      <c r="U16" s="4"/>
      <c r="V16" s="4"/>
      <c r="W16" s="4"/>
    </row>
    <row r="17" spans="1:23" s="4" customFormat="1" ht="15" customHeight="1">
      <c r="A17" s="4"/>
      <c r="B17" s="4"/>
      <c r="C17" s="4"/>
      <c r="D17" s="4"/>
      <c r="E17" s="4"/>
      <c r="F17" s="4"/>
      <c r="G17" s="16"/>
      <c r="H17" s="4"/>
      <c r="I17" s="16"/>
      <c r="J17" s="16" t="s">
        <v>97</v>
      </c>
      <c r="K17" s="4"/>
      <c r="L17" s="16"/>
      <c r="M17" s="4"/>
      <c r="O17" s="4"/>
      <c r="P17" s="4"/>
      <c r="Q17" s="4"/>
      <c r="R17" s="4"/>
      <c r="S17" s="4"/>
      <c r="T17" s="4"/>
      <c r="U17" s="4"/>
      <c r="V17" s="4"/>
      <c r="W17" s="4"/>
    </row>
    <row r="18" spans="1:23" s="4" customFormat="1" ht="30" customHeight="1">
      <c r="A18" s="4"/>
      <c r="B18" s="4"/>
      <c r="C18" s="4"/>
      <c r="D18" s="4"/>
      <c r="E18" s="4"/>
      <c r="F18" s="4"/>
      <c r="G18" s="16"/>
      <c r="H18" s="4"/>
      <c r="I18" s="16"/>
      <c r="J18" s="4"/>
      <c r="K18" s="16"/>
      <c r="L18" s="16"/>
      <c r="M18" s="4"/>
      <c r="O18" s="4"/>
      <c r="P18" s="4"/>
      <c r="Q18" s="4"/>
      <c r="R18" s="4"/>
      <c r="S18" s="4"/>
      <c r="T18" s="4"/>
      <c r="U18" s="4"/>
      <c r="V18" s="4"/>
      <c r="W18" s="4"/>
    </row>
    <row r="19" spans="1:23" s="4" customFormat="1" ht="30" customHeight="1">
      <c r="A19" s="4"/>
      <c r="B19" s="4"/>
      <c r="C19" s="45"/>
      <c r="D19" s="45"/>
      <c r="E19" s="45"/>
      <c r="F19" s="45"/>
      <c r="G19" s="45"/>
      <c r="H19" s="45"/>
      <c r="I19" s="45"/>
      <c r="J19" s="45"/>
      <c r="K19" s="4"/>
      <c r="L19" s="4"/>
      <c r="M19" s="4"/>
      <c r="O19" s="4"/>
      <c r="P19" s="4"/>
      <c r="Q19" s="4"/>
      <c r="R19" s="4"/>
      <c r="S19" s="4"/>
      <c r="T19" s="4"/>
      <c r="U19" s="4"/>
      <c r="V19" s="4"/>
      <c r="W19" s="4"/>
    </row>
    <row r="20" spans="1:23" ht="15" customHeight="1">
      <c r="A20" s="44"/>
      <c r="B20" s="44"/>
      <c r="C20" s="44"/>
      <c r="D20" s="44"/>
      <c r="E20" s="44"/>
      <c r="F20" s="44"/>
      <c r="G20" s="44"/>
      <c r="H20" s="44"/>
      <c r="I20" s="44"/>
      <c r="J20" s="44"/>
    </row>
    <row r="21" spans="1:23" ht="15" customHeight="1"/>
  </sheetData>
  <customSheetViews>
    <customSheetView guid="{A5EB8AB4-CC80-C84C-8B39-14C6B33257B7}" scale="90" fitToPage="1" view="pageBreakPreview">
      <selection activeCell="C14" sqref="C14:I14"/>
      <pageMargins left="0.78740157480314965" right="0.39370078740157483" top="0.78740157480314965" bottom="0.78740157480314965" header="0.51181102362204722" footer="0.51181102362204722"/>
      <pageSetup paperSize="9" orientation="landscape" horizontalDpi="300" verticalDpi="300" r:id="rId1"/>
      <headerFooter alignWithMargins="0"/>
    </customSheetView>
    <customSheetView guid="{E537E2BF-54E7-AF4D-9A48-B68363196703}" scale="90" fitToPage="1" view="pageBreakPreview">
      <selection activeCell="C14" sqref="C14:I14"/>
      <pageMargins left="0.78740157480314965" right="0.39370078740157483" top="0.78740157480314965" bottom="0.78740157480314965" header="0.51181102362204722" footer="0.51181102362204722"/>
      <pageSetup paperSize="9" orientation="landscape" horizontalDpi="300" verticalDpi="300" r:id="rId2"/>
      <headerFooter alignWithMargins="0"/>
    </customSheetView>
    <customSheetView guid="{5176ADCB-C40E-8740-8D62-B82BE93AE2C6}" scale="90" fitToPage="1" view="pageBreakPreview">
      <selection activeCell="C14" sqref="C14:J14"/>
      <pageMargins left="0.78740157480314965" right="0.39370078740157483" top="0.78740157480314965" bottom="0.78740157480314965" header="0.51181102362204722" footer="0.51181102362204722"/>
      <pageSetup paperSize="9" orientation="landscape" horizontalDpi="300" verticalDpi="300" r:id="rId3"/>
      <headerFooter alignWithMargins="0"/>
    </customSheetView>
    <customSheetView guid="{A158B920-AC25-424B-9959-14AC4A1CF9B5}" scale="90" fitToPage="1" view="pageBreakPreview">
      <selection activeCell="B4" sqref="B4"/>
      <pageMargins left="0.78740157480314965" right="0.39370078740157483" top="0.78740157480314965" bottom="0.78740157480314965" header="0.51181102362204722" footer="0.51181102362204722"/>
      <pageSetup paperSize="9" orientation="landscape" horizontalDpi="300" verticalDpi="300" r:id="rId4"/>
      <headerFooter alignWithMargins="0"/>
    </customSheetView>
    <customSheetView guid="{4BE84941-5C45-A84E-88CE-6305226712FF}" scale="90" fitToPage="1" view="pageBreakPreview">
      <selection activeCell="B4" sqref="B4"/>
      <pageMargins left="0.78740157480314965" right="0.39370078740157483" top="0.78740157480314965" bottom="0.78740157480314965" header="0.51181102362204722" footer="0.51181102362204722"/>
      <pageSetup paperSize="9" orientation="landscape" horizontalDpi="300" verticalDpi="300" r:id="rId5"/>
      <headerFooter alignWithMargins="0"/>
    </customSheetView>
    <customSheetView guid="{4996860D-290A-3A41-87F4-08FFB3697A1E}" scale="90" showPageBreaks="1" fitToPage="1" view="pageBreakPreview">
      <selection activeCell="B4" sqref="B4"/>
      <pageMargins left="0.78740157480314965" right="0.39370078740157483" top="0.78740157480314965" bottom="0.78740157480314965" header="0.51181102362204722" footer="0.51181102362204722"/>
      <pageSetup paperSize="9" orientation="landscape" horizontalDpi="300" verticalDpi="300" r:id="rId6"/>
      <headerFooter alignWithMargins="0"/>
    </customSheetView>
    <customSheetView guid="{195A10FC-8BA6-8348-BB06-0EE2D4EBE68F}" scale="90" fitToPage="1" view="pageBreakPreview">
      <selection activeCell="B4" sqref="B4"/>
      <pageMargins left="0.78740157480314965" right="0.39370078740157483" top="0.78740157480314965" bottom="0.78740157480314965" header="0.51181102362204722" footer="0.51181102362204722"/>
      <pageSetup paperSize="9" orientation="landscape" horizontalDpi="300" verticalDpi="300" r:id="rId7"/>
      <headerFooter alignWithMargins="0"/>
    </customSheetView>
    <customSheetView guid="{33BBD285-785B-C24D-B50A-4C98AC895287}" scale="90" showPageBreaks="1" fitToPage="1" view="pageBreakPreview">
      <selection activeCell="B4" sqref="B4"/>
      <pageMargins left="0.78740157480314965" right="0.39370078740157483" top="0.78740157480314965" bottom="0.78740157480314965" header="0.51181102362204722" footer="0.51181102362204722"/>
      <pageSetup paperSize="9" orientation="landscape" horizontalDpi="300" verticalDpi="300" r:id="rId8"/>
      <headerFooter alignWithMargins="0"/>
    </customSheetView>
    <customSheetView guid="{692EB781-55BD-954F-BFCF-8FB37DE8AEFA}" scale="90" fitToPage="1" view="pageBreakPreview" topLeftCell="A8">
      <selection activeCell="K15" sqref="K15"/>
      <pageMargins left="0.78740157480314965" right="0.39370078740157483" top="0.78740157480314965" bottom="0.78740157480314965" header="0.51181102362204722" footer="0.51181102362204722"/>
      <pageSetup paperSize="9" orientation="landscape" horizontalDpi="300" verticalDpi="300" r:id="rId9"/>
      <headerFooter alignWithMargins="0"/>
    </customSheetView>
    <customSheetView guid="{B757FC03-6083-3442-BB1D-780F7D0FC782}" scale="90" fitToPage="1" view="pageBreakPreview" topLeftCell="A8">
      <selection activeCell="K15" sqref="K15"/>
      <pageMargins left="0.78740157480314965" right="0.39370078740157483" top="0.78740157480314965" bottom="0.78740157480314965" header="0.51181102362204722" footer="0.51181102362204722"/>
      <pageSetup paperSize="9" orientation="landscape" horizontalDpi="300" verticalDpi="300" r:id="rId10"/>
      <headerFooter alignWithMargins="0"/>
    </customSheetView>
    <customSheetView guid="{FE2DFBF2-B424-5B4D-9BA1-C706581D34E7}" scale="90" fitToPage="1" view="pageBreakPreview">
      <selection activeCell="B4" sqref="B4"/>
      <pageMargins left="0.78740157480314965" right="0.39370078740157483" top="0.78740157480314965" bottom="0.78740157480314965" header="0.51181102362204722" footer="0.51181102362204722"/>
      <pageSetup paperSize="9" orientation="landscape" horizontalDpi="300" verticalDpi="300" r:id="rId11"/>
      <headerFooter alignWithMargins="0"/>
    </customSheetView>
    <customSheetView guid="{B13CC535-C729-354C-9E06-85A6743B2336}" scale="90" fitToPage="1" view="pageBreakPreview">
      <selection activeCell="B4" sqref="B4"/>
      <pageMargins left="0.78740157480314965" right="0.39370078740157483" top="0.78740157480314965" bottom="0.78740157480314965" header="0.51181102362204722" footer="0.51181102362204722"/>
      <pageSetup paperSize="9" orientation="landscape" horizontalDpi="300" verticalDpi="300" r:id="rId12"/>
      <headerFooter alignWithMargins="0"/>
    </customSheetView>
    <customSheetView guid="{CABF87AC-595D-E643-8BF0-9EB9AA0D768A}" scale="90" showPageBreaks="1" fitToPage="1" view="pageBreakPreview">
      <selection activeCell="K14" sqref="K14"/>
      <pageMargins left="0.78740157480314965" right="0.39370078740157483" top="0.78740157480314965" bottom="0.78740157480314965" header="0.51181102362204722" footer="0.51181102362204722"/>
      <pageSetup paperSize="9" orientation="landscape" horizontalDpi="300" verticalDpi="300" r:id="rId13"/>
      <headerFooter alignWithMargins="0"/>
    </customSheetView>
    <customSheetView guid="{243EC010-C615-5A40-A970-628BEF2BE6DA}" scale="90" fitToPage="1" view="pageBreakPreview">
      <selection activeCell="K14" sqref="K14"/>
      <pageMargins left="0.78740157480314965" right="0.39370078740157483" top="0.78740157480314965" bottom="0.78740157480314965" header="0.51181102362204722" footer="0.51181102362204722"/>
      <pageSetup paperSize="9" orientation="landscape" horizontalDpi="300" verticalDpi="300" r:id="rId14"/>
      <headerFooter alignWithMargins="0"/>
    </customSheetView>
    <customSheetView guid="{CAB07F43-7E89-7745-9891-2E17B06210E6}" scale="90" fitToPage="1" view="pageBreakPreview">
      <selection activeCell="K14" sqref="K14"/>
      <pageMargins left="0.78740157480314965" right="0.39370078740157483" top="0.78740157480314965" bottom="0.78740157480314965" header="0.51181102362204722" footer="0.51181102362204722"/>
      <pageSetup paperSize="9" orientation="landscape" horizontalDpi="300" verticalDpi="300" r:id="rId15"/>
      <headerFooter alignWithMargins="0"/>
    </customSheetView>
    <customSheetView guid="{97B3E7CA-F0B3-3143-B2E4-7F6A2ED5C48C}" scale="90" fitToPage="1" view="pageBreakPreview">
      <selection activeCell="K14" sqref="K14"/>
      <pageMargins left="0.78740157480314965" right="0.39370078740157483" top="0.78740157480314965" bottom="0.78740157480314965" header="0.51181102362204722" footer="0.51181102362204722"/>
      <pageSetup paperSize="9" orientation="landscape" horizontalDpi="300" verticalDpi="300" r:id="rId16"/>
      <headerFooter alignWithMargins="0"/>
    </customSheetView>
    <customSheetView guid="{DE9E460F-C89E-5645-AA7E-CE9C4C2CFC12}" scale="90" showPageBreaks="1" fitToPage="1" view="pageBreakPreview">
      <selection activeCell="K14" sqref="K14"/>
      <pageMargins left="0.78740157480314965" right="0.39370078740157483" top="0.78740157480314965" bottom="0.78740157480314965" header="0.51181102362204722" footer="0.51181102362204722"/>
      <pageSetup paperSize="9" orientation="landscape" horizontalDpi="300" verticalDpi="300" r:id="rId17"/>
      <headerFooter alignWithMargins="0"/>
    </customSheetView>
    <customSheetView guid="{C77EF332-7D80-1044-85D5-819F18ECD7B4}" scale="90" fitToPage="1" view="pageBreakPreview">
      <selection activeCell="K14" sqref="K14"/>
      <pageMargins left="0.78740157480314965" right="0.39370078740157483" top="0.78740157480314965" bottom="0.78740157480314965" header="0.51181102362204722" footer="0.51181102362204722"/>
      <pageSetup paperSize="9" orientation="landscape" horizontalDpi="300" verticalDpi="300" r:id="rId18"/>
      <headerFooter alignWithMargins="0"/>
    </customSheetView>
    <customSheetView guid="{6CECD241-1D6C-7646-92A8-757A358CF712}" scale="90" showPageBreaks="1" fitToPage="1" view="pageBreakPreview">
      <selection activeCell="K14" sqref="K14"/>
      <pageMargins left="0.78740157480314965" right="0.39370078740157483" top="0.78740157480314965" bottom="0.78740157480314965" header="0.51181102362204722" footer="0.51181102362204722"/>
      <pageSetup paperSize="9" orientation="landscape" horizontalDpi="300" verticalDpi="300" r:id="rId19"/>
      <headerFooter alignWithMargins="0"/>
    </customSheetView>
    <customSheetView guid="{2F70F053-3AC9-1B4A-91C9-6FBA078D9D33}" scale="90" fitToPage="1" view="pageBreakPreview">
      <selection activeCell="K14" sqref="K14"/>
      <pageMargins left="0.78740157480314965" right="0.39370078740157483" top="0.78740157480314965" bottom="0.78740157480314965" header="0.51181102362204722" footer="0.51181102362204722"/>
      <pageSetup paperSize="9" orientation="landscape" horizontalDpi="300" verticalDpi="300" r:id="rId20"/>
      <headerFooter alignWithMargins="0"/>
    </customSheetView>
    <customSheetView guid="{C4ABE724-0C48-564B-B46B-A8D4415A7CA3}" scale="90" showPageBreaks="1" fitToPage="1" view="pageBreakPreview" topLeftCell="A8">
      <selection activeCell="K15" sqref="K15"/>
      <pageMargins left="0.78740157480314965" right="0.39370078740157483" top="0.78740157480314965" bottom="0.78740157480314965" header="0.51181102362204722" footer="0.51181102362204722"/>
      <pageSetup paperSize="9" orientation="landscape" horizontalDpi="300" verticalDpi="300" r:id="rId21"/>
      <headerFooter alignWithMargins="0"/>
    </customSheetView>
    <customSheetView guid="{921C762F-6DA3-EC47-BFAE-A316B3663034}" scale="90" fitToPage="1" view="pageBreakPreview" topLeftCell="A8">
      <selection activeCell="K15" sqref="K15"/>
      <pageMargins left="0.78740157480314965" right="0.39370078740157483" top="0.78740157480314965" bottom="0.78740157480314965" header="0.51181102362204722" footer="0.51181102362204722"/>
      <pageSetup paperSize="9" orientation="landscape" horizontalDpi="300" verticalDpi="300" r:id="rId22"/>
      <headerFooter alignWithMargins="0"/>
    </customSheetView>
    <customSheetView guid="{13BDB573-1580-9347-9292-9BDFB1BEC180}" scale="90" showPageBreaks="1" fitToPage="1" view="pageBreakPreview">
      <selection activeCell="C14" sqref="C14:I14"/>
      <pageMargins left="0.78740157480314965" right="0.39370078740157483" top="0.78740157480314965" bottom="0.78740157480314965" header="0.51181102362204722" footer="0.51181102362204722"/>
      <pageSetup paperSize="9" orientation="landscape" horizontalDpi="300" verticalDpi="300" r:id="rId23"/>
      <headerFooter alignWithMargins="0"/>
    </customSheetView>
    <customSheetView guid="{9D5A8730-9745-6543-AF40-A975993FFB3C}" scale="90" showPageBreaks="1" fitToPage="1" view="pageBreakPreview" topLeftCell="A15">
      <selection activeCell="J17" sqref="J17"/>
      <pageMargins left="0.78740157480314965" right="0.39370078740157483" top="0.78740157480314965" bottom="0.78740157480314965" header="0.51181102362204722" footer="0.51181102362204722"/>
      <pageSetup paperSize="9" orientation="landscape" horizontalDpi="300" verticalDpi="300" r:id="rId24"/>
      <headerFooter alignWithMargins="0"/>
    </customSheetView>
    <customSheetView guid="{09F96152-7CAD-C243-A97A-98F3B0FC4A33}" scale="90" fitToPage="1" view="pageBreakPreview" topLeftCell="A2">
      <selection activeCell="J16" activeCellId="1" sqref="B16:I16 J16"/>
      <pageMargins left="0.78740157480314965" right="0.39370078740157483" top="0.78740157480314965" bottom="0.78740157480314965" header="0.51181102362204722" footer="0.51181102362204722"/>
      <pageSetup paperSize="9" orientation="landscape" horizontalDpi="300" verticalDpi="300" r:id="rId25"/>
      <headerFooter alignWithMargins="0"/>
    </customSheetView>
    <customSheetView guid="{096AC98C-6736-1040-B9D6-CB39671AF91F}" scale="90" fitToPage="1" view="pageBreakPreview" topLeftCell="A2">
      <selection activeCell="J16" activeCellId="1" sqref="B16:I16 J16"/>
      <pageMargins left="0.78740157480314965" right="0.39370078740157483" top="0.78740157480314965" bottom="0.78740157480314965" header="0.51181102362204722" footer="0.51181102362204722"/>
      <pageSetup paperSize="9" orientation="landscape" horizontalDpi="300" verticalDpi="300" r:id="rId26"/>
      <headerFooter alignWithMargins="0"/>
    </customSheetView>
    <customSheetView guid="{D0407C2C-ED8D-724D-8034-98AE8F8B3295}" scale="90" fitToPage="1" view="pageBreakPreview" topLeftCell="A2">
      <selection activeCell="J16" activeCellId="1" sqref="B16:I16 J16"/>
      <pageMargins left="0.78740157480314965" right="0.39370078740157483" top="0.78740157480314965" bottom="0.78740157480314965" header="0.51181102362204722" footer="0.51181102362204722"/>
      <pageSetup paperSize="9" orientation="landscape" horizontalDpi="300" verticalDpi="300" r:id="rId27"/>
      <headerFooter alignWithMargins="0"/>
    </customSheetView>
    <customSheetView guid="{E17413F9-D262-044C-8BA4-F44960AB96D1}" scale="90" fitToPage="1" view="pageBreakPreview">
      <selection activeCell="J16" activeCellId="1" sqref="B16:I16 J16"/>
      <pageMargins left="0.78740157480314965" right="0.39370078740157483" top="0.78740157480314965" bottom="0.78740157480314965" header="0.51181102362204722" footer="0.51181102362204722"/>
      <pageSetup paperSize="9" orientation="landscape" horizontalDpi="300" verticalDpi="300" r:id="rId28"/>
      <headerFooter alignWithMargins="0"/>
    </customSheetView>
    <customSheetView guid="{EDE1CF83-3546-8346-99C8-7E8DEBB3247D}" scale="90" fitToPage="1" view="pageBreakPreview">
      <selection activeCell="J16" activeCellId="1" sqref="B16:I16 J16"/>
      <pageMargins left="0.78740157480314965" right="0.39370078740157483" top="0.78740157480314965" bottom="0.78740157480314965" header="0.51181102362204722" footer="0.51181102362204722"/>
      <pageSetup paperSize="9" orientation="landscape" horizontalDpi="300" verticalDpi="300" r:id="rId29"/>
      <headerFooter alignWithMargins="0"/>
    </customSheetView>
    <customSheetView guid="{2D1C0343-8602-B54F-A57E-F5A867ED58F2}" scale="90" fitToPage="1" view="pageBreakPreview">
      <selection activeCell="J16" activeCellId="1" sqref="B16:I16 J16"/>
      <pageMargins left="0.78740157480314965" right="0.39370078740157483" top="0.78740157480314965" bottom="0.78740157480314965" header="0.51181102362204722" footer="0.51181102362204722"/>
      <pageSetup paperSize="9" orientation="landscape" horizontalDpi="300" verticalDpi="300" r:id="rId30"/>
      <headerFooter alignWithMargins="0"/>
    </customSheetView>
    <customSheetView guid="{938FE337-1D9D-3F4A-804B-BDD95C828A75}" scale="90" fitToPage="1" view="pageBreakPreview" topLeftCell="A2">
      <selection activeCell="J16" activeCellId="1" sqref="B16:I16 J16"/>
      <pageMargins left="0.78740157480314965" right="0.39370078740157483" top="0.78740157480314965" bottom="0.78740157480314965" header="0.51181102362204722" footer="0.51181102362204722"/>
      <pageSetup paperSize="9" orientation="landscape" horizontalDpi="300" verticalDpi="300" r:id="rId31"/>
      <headerFooter alignWithMargins="0"/>
    </customSheetView>
    <customSheetView guid="{95DD38D3-5F4A-574D-B2AE-3A0C3CFA9103}" scale="90" fitToPage="1" view="pageBreakPreview" topLeftCell="A2">
      <selection activeCell="J16" activeCellId="1" sqref="B16:I16 J16"/>
      <pageMargins left="0.78740157480314965" right="0.39370078740157483" top="0.78740157480314965" bottom="0.78740157480314965" header="0.51181102362204722" footer="0.51181102362204722"/>
      <pageSetup paperSize="9" orientation="landscape" horizontalDpi="300" verticalDpi="300" r:id="rId32"/>
      <headerFooter alignWithMargins="0"/>
    </customSheetView>
    <customSheetView guid="{12498608-D96F-BA43-B910-A260490D91ED}" scale="90" fitToPage="1" view="pageBreakPreview" topLeftCell="A2">
      <selection activeCell="J16" activeCellId="1" sqref="B16:I16 J16"/>
      <pageMargins left="0.78740157480314965" right="0.39370078740157483" top="0.78740157480314965" bottom="0.78740157480314965" header="0.51181102362204722" footer="0.51181102362204722"/>
      <pageSetup paperSize="9" orientation="landscape" horizontalDpi="300" verticalDpi="300" r:id="rId33"/>
      <headerFooter alignWithMargins="0"/>
    </customSheetView>
    <customSheetView guid="{288221DA-E461-3640-BCB6-AA8217898395}" scale="90" fitToPage="1" view="pageBreakPreview" topLeftCell="A2">
      <selection activeCell="J16" activeCellId="1" sqref="B16:I16 J16"/>
      <pageMargins left="0.78740157480314965" right="0.39370078740157483" top="0.78740157480314965" bottom="0.78740157480314965" header="0.51181102362204722" footer="0.51181102362204722"/>
      <pageSetup paperSize="9" orientation="landscape" horizontalDpi="300" verticalDpi="300" r:id="rId34"/>
      <headerFooter alignWithMargins="0"/>
    </customSheetView>
    <customSheetView guid="{D1685ABB-718A-CF4F-A312-08E85A5F4269}" scale="90" fitToPage="1" view="pageBreakPreview" topLeftCell="A2">
      <selection activeCell="J16" activeCellId="1" sqref="B16:I16 J16"/>
      <pageMargins left="0.78740157480314965" right="0.39370078740157483" top="0.78740157480314965" bottom="0.78740157480314965" header="0.51181102362204722" footer="0.51181102362204722"/>
      <pageSetup paperSize="9" orientation="landscape" horizontalDpi="300" verticalDpi="300" r:id="rId35"/>
      <headerFooter alignWithMargins="0"/>
    </customSheetView>
    <customSheetView guid="{257021EA-B7EA-3A40-A822-8BB94734030F}" scale="90" fitToPage="1" view="pageBreakPreview" topLeftCell="A2">
      <selection activeCell="J16" activeCellId="1" sqref="B16:I16 J16"/>
      <pageMargins left="0.78740157480314965" right="0.39370078740157483" top="0.78740157480314965" bottom="0.78740157480314965" header="0.51181102362204722" footer="0.51181102362204722"/>
      <pageSetup paperSize="9" orientation="landscape" horizontalDpi="300" verticalDpi="300" r:id="rId36"/>
      <headerFooter alignWithMargins="0"/>
    </customSheetView>
    <customSheetView guid="{F37DCB76-F5F4-0E4C-A170-F0CC306C23B7}" scale="90" fitToPage="1" view="pageBreakPreview" topLeftCell="A2">
      <selection activeCell="C16" sqref="C16"/>
      <pageMargins left="0.78740157480314965" right="0.39370078740157483" top="0.78740157480314965" bottom="0.78740157480314965" header="0.51181102362204722" footer="0.51181102362204722"/>
      <pageSetup paperSize="9" orientation="landscape" horizontalDpi="300" verticalDpi="300" r:id="rId37"/>
      <headerFooter alignWithMargins="0"/>
    </customSheetView>
    <customSheetView guid="{FE39DD97-388C-6C4F-B164-A0DF07EE2E06}" scale="90" fitToPage="1" view="pageBreakPreview" topLeftCell="A2">
      <selection activeCell="O15" sqref="O15"/>
      <pageMargins left="0.78740157480314965" right="0.39370078740157483" top="0.78740157480314965" bottom="0.78740157480314965" header="0.51181102362204722" footer="0.51181102362204722"/>
      <pageSetup paperSize="9" orientation="landscape" horizontalDpi="300" verticalDpi="300" r:id="rId38"/>
      <headerFooter alignWithMargins="0"/>
    </customSheetView>
    <customSheetView guid="{81A4239D-FC03-824F-9FC1-1718C6BC9AEE}" scale="90" fitToPage="1" view="pageBreakPreview" topLeftCell="A2">
      <selection activeCell="O15" sqref="O15"/>
      <pageMargins left="0.78740157480314965" right="0.39370078740157483" top="0.78740157480314965" bottom="0.78740157480314965" header="0.51181102362204722" footer="0.51181102362204722"/>
      <pageSetup paperSize="9" orientation="landscape" horizontalDpi="300" verticalDpi="300" r:id="rId39"/>
      <headerFooter alignWithMargins="0"/>
    </customSheetView>
  </customSheetViews>
  <phoneticPr fontId="29"/>
  <pageMargins left="0.78740157480314965" right="0.39370078740157483" top="0.78740157480314965" bottom="0.78740157480314965" header="0.51181102362204722" footer="0.51181102362204722"/>
  <pageSetup paperSize="9" fitToWidth="1" fitToHeight="1" orientation="landscape" usePrinterDefaults="1" horizontalDpi="300" verticalDpi="300" r:id="rId4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11"/>
  <dimension ref="A1:P24"/>
  <sheetViews>
    <sheetView view="pageBreakPreview" topLeftCell="A8" zoomScale="85" zoomScaleSheetLayoutView="85" workbookViewId="0">
      <selection activeCell="B17" sqref="B17"/>
    </sheetView>
  </sheetViews>
  <sheetFormatPr defaultRowHeight="16.2"/>
  <cols>
    <col min="1" max="1" width="3.375" style="3" customWidth="1"/>
    <col min="2" max="2" width="15.875" style="3" customWidth="1"/>
    <col min="3" max="3" width="10.875" style="3" customWidth="1"/>
    <col min="4" max="4" width="16.125" style="3" bestFit="1" customWidth="1"/>
    <col min="5" max="5" width="10.875" style="3" customWidth="1"/>
    <col min="6" max="6" width="11.88671875" style="3" bestFit="1" customWidth="1"/>
    <col min="7" max="7" width="10.875" style="3" customWidth="1"/>
    <col min="8" max="8" width="12.875" style="3" bestFit="1" customWidth="1"/>
    <col min="9" max="9" width="10.875" style="3" customWidth="1"/>
    <col min="10" max="10" width="10.5" style="3" bestFit="1" customWidth="1"/>
    <col min="11" max="11" width="10.875" style="3" customWidth="1"/>
    <col min="12" max="12" width="10.75" style="3" bestFit="1" customWidth="1"/>
    <col min="13" max="13" width="10.875" style="3" customWidth="1"/>
    <col min="14" max="14" width="13.625" style="3" customWidth="1"/>
    <col min="15" max="15" width="13.375" style="3" customWidth="1"/>
    <col min="16" max="16" width="2.125" style="3" customWidth="1"/>
    <col min="17" max="256" width="9" style="3" customWidth="1"/>
    <col min="257" max="257" width="3.375" style="3" customWidth="1"/>
    <col min="258" max="258" width="15.875" style="3" customWidth="1"/>
    <col min="259" max="259" width="10.875" style="3" customWidth="1"/>
    <col min="260" max="260" width="15.75" style="3" bestFit="1" customWidth="1"/>
    <col min="261" max="261" width="10.875" style="3" customWidth="1"/>
    <col min="262" max="262" width="10.5" style="3" customWidth="1"/>
    <col min="263" max="263" width="10.875" style="3" customWidth="1"/>
    <col min="264" max="264" width="12.875" style="3" bestFit="1" customWidth="1"/>
    <col min="265" max="265" width="10.875" style="3" customWidth="1"/>
    <col min="266" max="266" width="10.5" style="3" bestFit="1" customWidth="1"/>
    <col min="267" max="267" width="10.875" style="3" customWidth="1"/>
    <col min="268" max="268" width="10.75" style="3" bestFit="1" customWidth="1"/>
    <col min="269" max="269" width="10.875" style="3" customWidth="1"/>
    <col min="270" max="270" width="13.625" style="3" customWidth="1"/>
    <col min="271" max="271" width="13.375" style="3" customWidth="1"/>
    <col min="272" max="272" width="2.125" style="3" customWidth="1"/>
    <col min="273" max="512" width="9" style="3" customWidth="1"/>
    <col min="513" max="513" width="3.375" style="3" customWidth="1"/>
    <col min="514" max="514" width="15.875" style="3" customWidth="1"/>
    <col min="515" max="515" width="10.875" style="3" customWidth="1"/>
    <col min="516" max="516" width="15.75" style="3" bestFit="1" customWidth="1"/>
    <col min="517" max="517" width="10.875" style="3" customWidth="1"/>
    <col min="518" max="518" width="10.5" style="3" customWidth="1"/>
    <col min="519" max="519" width="10.875" style="3" customWidth="1"/>
    <col min="520" max="520" width="12.875" style="3" bestFit="1" customWidth="1"/>
    <col min="521" max="521" width="10.875" style="3" customWidth="1"/>
    <col min="522" max="522" width="10.5" style="3" bestFit="1" customWidth="1"/>
    <col min="523" max="523" width="10.875" style="3" customWidth="1"/>
    <col min="524" max="524" width="10.75" style="3" bestFit="1" customWidth="1"/>
    <col min="525" max="525" width="10.875" style="3" customWidth="1"/>
    <col min="526" max="526" width="13.625" style="3" customWidth="1"/>
    <col min="527" max="527" width="13.375" style="3" customWidth="1"/>
    <col min="528" max="528" width="2.125" style="3" customWidth="1"/>
    <col min="529" max="768" width="9" style="3" customWidth="1"/>
    <col min="769" max="769" width="3.375" style="3" customWidth="1"/>
    <col min="770" max="770" width="15.875" style="3" customWidth="1"/>
    <col min="771" max="771" width="10.875" style="3" customWidth="1"/>
    <col min="772" max="772" width="15.75" style="3" bestFit="1" customWidth="1"/>
    <col min="773" max="773" width="10.875" style="3" customWidth="1"/>
    <col min="774" max="774" width="10.5" style="3" customWidth="1"/>
    <col min="775" max="775" width="10.875" style="3" customWidth="1"/>
    <col min="776" max="776" width="12.875" style="3" bestFit="1" customWidth="1"/>
    <col min="777" max="777" width="10.875" style="3" customWidth="1"/>
    <col min="778" max="778" width="10.5" style="3" bestFit="1" customWidth="1"/>
    <col min="779" max="779" width="10.875" style="3" customWidth="1"/>
    <col min="780" max="780" width="10.75" style="3" bestFit="1" customWidth="1"/>
    <col min="781" max="781" width="10.875" style="3" customWidth="1"/>
    <col min="782" max="782" width="13.625" style="3" customWidth="1"/>
    <col min="783" max="783" width="13.375" style="3" customWidth="1"/>
    <col min="784" max="784" width="2.125" style="3" customWidth="1"/>
    <col min="785" max="1024" width="9" style="3" customWidth="1"/>
    <col min="1025" max="1025" width="3.375" style="3" customWidth="1"/>
    <col min="1026" max="1026" width="15.875" style="3" customWidth="1"/>
    <col min="1027" max="1027" width="10.875" style="3" customWidth="1"/>
    <col min="1028" max="1028" width="15.75" style="3" bestFit="1" customWidth="1"/>
    <col min="1029" max="1029" width="10.875" style="3" customWidth="1"/>
    <col min="1030" max="1030" width="10.5" style="3" customWidth="1"/>
    <col min="1031" max="1031" width="10.875" style="3" customWidth="1"/>
    <col min="1032" max="1032" width="12.875" style="3" bestFit="1" customWidth="1"/>
    <col min="1033" max="1033" width="10.875" style="3" customWidth="1"/>
    <col min="1034" max="1034" width="10.5" style="3" bestFit="1" customWidth="1"/>
    <col min="1035" max="1035" width="10.875" style="3" customWidth="1"/>
    <col min="1036" max="1036" width="10.75" style="3" bestFit="1" customWidth="1"/>
    <col min="1037" max="1037" width="10.875" style="3" customWidth="1"/>
    <col min="1038" max="1038" width="13.625" style="3" customWidth="1"/>
    <col min="1039" max="1039" width="13.375" style="3" customWidth="1"/>
    <col min="1040" max="1040" width="2.125" style="3" customWidth="1"/>
    <col min="1041" max="1280" width="9" style="3" customWidth="1"/>
    <col min="1281" max="1281" width="3.375" style="3" customWidth="1"/>
    <col min="1282" max="1282" width="15.875" style="3" customWidth="1"/>
    <col min="1283" max="1283" width="10.875" style="3" customWidth="1"/>
    <col min="1284" max="1284" width="15.75" style="3" bestFit="1" customWidth="1"/>
    <col min="1285" max="1285" width="10.875" style="3" customWidth="1"/>
    <col min="1286" max="1286" width="10.5" style="3" customWidth="1"/>
    <col min="1287" max="1287" width="10.875" style="3" customWidth="1"/>
    <col min="1288" max="1288" width="12.875" style="3" bestFit="1" customWidth="1"/>
    <col min="1289" max="1289" width="10.875" style="3" customWidth="1"/>
    <col min="1290" max="1290" width="10.5" style="3" bestFit="1" customWidth="1"/>
    <col min="1291" max="1291" width="10.875" style="3" customWidth="1"/>
    <col min="1292" max="1292" width="10.75" style="3" bestFit="1" customWidth="1"/>
    <col min="1293" max="1293" width="10.875" style="3" customWidth="1"/>
    <col min="1294" max="1294" width="13.625" style="3" customWidth="1"/>
    <col min="1295" max="1295" width="13.375" style="3" customWidth="1"/>
    <col min="1296" max="1296" width="2.125" style="3" customWidth="1"/>
    <col min="1297" max="1536" width="9" style="3" customWidth="1"/>
    <col min="1537" max="1537" width="3.375" style="3" customWidth="1"/>
    <col min="1538" max="1538" width="15.875" style="3" customWidth="1"/>
    <col min="1539" max="1539" width="10.875" style="3" customWidth="1"/>
    <col min="1540" max="1540" width="15.75" style="3" bestFit="1" customWidth="1"/>
    <col min="1541" max="1541" width="10.875" style="3" customWidth="1"/>
    <col min="1542" max="1542" width="10.5" style="3" customWidth="1"/>
    <col min="1543" max="1543" width="10.875" style="3" customWidth="1"/>
    <col min="1544" max="1544" width="12.875" style="3" bestFit="1" customWidth="1"/>
    <col min="1545" max="1545" width="10.875" style="3" customWidth="1"/>
    <col min="1546" max="1546" width="10.5" style="3" bestFit="1" customWidth="1"/>
    <col min="1547" max="1547" width="10.875" style="3" customWidth="1"/>
    <col min="1548" max="1548" width="10.75" style="3" bestFit="1" customWidth="1"/>
    <col min="1549" max="1549" width="10.875" style="3" customWidth="1"/>
    <col min="1550" max="1550" width="13.625" style="3" customWidth="1"/>
    <col min="1551" max="1551" width="13.375" style="3" customWidth="1"/>
    <col min="1552" max="1552" width="2.125" style="3" customWidth="1"/>
    <col min="1553" max="1792" width="9" style="3" customWidth="1"/>
    <col min="1793" max="1793" width="3.375" style="3" customWidth="1"/>
    <col min="1794" max="1794" width="15.875" style="3" customWidth="1"/>
    <col min="1795" max="1795" width="10.875" style="3" customWidth="1"/>
    <col min="1796" max="1796" width="15.75" style="3" bestFit="1" customWidth="1"/>
    <col min="1797" max="1797" width="10.875" style="3" customWidth="1"/>
    <col min="1798" max="1798" width="10.5" style="3" customWidth="1"/>
    <col min="1799" max="1799" width="10.875" style="3" customWidth="1"/>
    <col min="1800" max="1800" width="12.875" style="3" bestFit="1" customWidth="1"/>
    <col min="1801" max="1801" width="10.875" style="3" customWidth="1"/>
    <col min="1802" max="1802" width="10.5" style="3" bestFit="1" customWidth="1"/>
    <col min="1803" max="1803" width="10.875" style="3" customWidth="1"/>
    <col min="1804" max="1804" width="10.75" style="3" bestFit="1" customWidth="1"/>
    <col min="1805" max="1805" width="10.875" style="3" customWidth="1"/>
    <col min="1806" max="1806" width="13.625" style="3" customWidth="1"/>
    <col min="1807" max="1807" width="13.375" style="3" customWidth="1"/>
    <col min="1808" max="1808" width="2.125" style="3" customWidth="1"/>
    <col min="1809" max="2048" width="9" style="3" customWidth="1"/>
    <col min="2049" max="2049" width="3.375" style="3" customWidth="1"/>
    <col min="2050" max="2050" width="15.875" style="3" customWidth="1"/>
    <col min="2051" max="2051" width="10.875" style="3" customWidth="1"/>
    <col min="2052" max="2052" width="15.75" style="3" bestFit="1" customWidth="1"/>
    <col min="2053" max="2053" width="10.875" style="3" customWidth="1"/>
    <col min="2054" max="2054" width="10.5" style="3" customWidth="1"/>
    <col min="2055" max="2055" width="10.875" style="3" customWidth="1"/>
    <col min="2056" max="2056" width="12.875" style="3" bestFit="1" customWidth="1"/>
    <col min="2057" max="2057" width="10.875" style="3" customWidth="1"/>
    <col min="2058" max="2058" width="10.5" style="3" bestFit="1" customWidth="1"/>
    <col min="2059" max="2059" width="10.875" style="3" customWidth="1"/>
    <col min="2060" max="2060" width="10.75" style="3" bestFit="1" customWidth="1"/>
    <col min="2061" max="2061" width="10.875" style="3" customWidth="1"/>
    <col min="2062" max="2062" width="13.625" style="3" customWidth="1"/>
    <col min="2063" max="2063" width="13.375" style="3" customWidth="1"/>
    <col min="2064" max="2064" width="2.125" style="3" customWidth="1"/>
    <col min="2065" max="2304" width="9" style="3" customWidth="1"/>
    <col min="2305" max="2305" width="3.375" style="3" customWidth="1"/>
    <col min="2306" max="2306" width="15.875" style="3" customWidth="1"/>
    <col min="2307" max="2307" width="10.875" style="3" customWidth="1"/>
    <col min="2308" max="2308" width="15.75" style="3" bestFit="1" customWidth="1"/>
    <col min="2309" max="2309" width="10.875" style="3" customWidth="1"/>
    <col min="2310" max="2310" width="10.5" style="3" customWidth="1"/>
    <col min="2311" max="2311" width="10.875" style="3" customWidth="1"/>
    <col min="2312" max="2312" width="12.875" style="3" bestFit="1" customWidth="1"/>
    <col min="2313" max="2313" width="10.875" style="3" customWidth="1"/>
    <col min="2314" max="2314" width="10.5" style="3" bestFit="1" customWidth="1"/>
    <col min="2315" max="2315" width="10.875" style="3" customWidth="1"/>
    <col min="2316" max="2316" width="10.75" style="3" bestFit="1" customWidth="1"/>
    <col min="2317" max="2317" width="10.875" style="3" customWidth="1"/>
    <col min="2318" max="2318" width="13.625" style="3" customWidth="1"/>
    <col min="2319" max="2319" width="13.375" style="3" customWidth="1"/>
    <col min="2320" max="2320" width="2.125" style="3" customWidth="1"/>
    <col min="2321" max="2560" width="9" style="3" customWidth="1"/>
    <col min="2561" max="2561" width="3.375" style="3" customWidth="1"/>
    <col min="2562" max="2562" width="15.875" style="3" customWidth="1"/>
    <col min="2563" max="2563" width="10.875" style="3" customWidth="1"/>
    <col min="2564" max="2564" width="15.75" style="3" bestFit="1" customWidth="1"/>
    <col min="2565" max="2565" width="10.875" style="3" customWidth="1"/>
    <col min="2566" max="2566" width="10.5" style="3" customWidth="1"/>
    <col min="2567" max="2567" width="10.875" style="3" customWidth="1"/>
    <col min="2568" max="2568" width="12.875" style="3" bestFit="1" customWidth="1"/>
    <col min="2569" max="2569" width="10.875" style="3" customWidth="1"/>
    <col min="2570" max="2570" width="10.5" style="3" bestFit="1" customWidth="1"/>
    <col min="2571" max="2571" width="10.875" style="3" customWidth="1"/>
    <col min="2572" max="2572" width="10.75" style="3" bestFit="1" customWidth="1"/>
    <col min="2573" max="2573" width="10.875" style="3" customWidth="1"/>
    <col min="2574" max="2574" width="13.625" style="3" customWidth="1"/>
    <col min="2575" max="2575" width="13.375" style="3" customWidth="1"/>
    <col min="2576" max="2576" width="2.125" style="3" customWidth="1"/>
    <col min="2577" max="2816" width="9" style="3" customWidth="1"/>
    <col min="2817" max="2817" width="3.375" style="3" customWidth="1"/>
    <col min="2818" max="2818" width="15.875" style="3" customWidth="1"/>
    <col min="2819" max="2819" width="10.875" style="3" customWidth="1"/>
    <col min="2820" max="2820" width="15.75" style="3" bestFit="1" customWidth="1"/>
    <col min="2821" max="2821" width="10.875" style="3" customWidth="1"/>
    <col min="2822" max="2822" width="10.5" style="3" customWidth="1"/>
    <col min="2823" max="2823" width="10.875" style="3" customWidth="1"/>
    <col min="2824" max="2824" width="12.875" style="3" bestFit="1" customWidth="1"/>
    <col min="2825" max="2825" width="10.875" style="3" customWidth="1"/>
    <col min="2826" max="2826" width="10.5" style="3" bestFit="1" customWidth="1"/>
    <col min="2827" max="2827" width="10.875" style="3" customWidth="1"/>
    <col min="2828" max="2828" width="10.75" style="3" bestFit="1" customWidth="1"/>
    <col min="2829" max="2829" width="10.875" style="3" customWidth="1"/>
    <col min="2830" max="2830" width="13.625" style="3" customWidth="1"/>
    <col min="2831" max="2831" width="13.375" style="3" customWidth="1"/>
    <col min="2832" max="2832" width="2.125" style="3" customWidth="1"/>
    <col min="2833" max="3072" width="9" style="3" customWidth="1"/>
    <col min="3073" max="3073" width="3.375" style="3" customWidth="1"/>
    <col min="3074" max="3074" width="15.875" style="3" customWidth="1"/>
    <col min="3075" max="3075" width="10.875" style="3" customWidth="1"/>
    <col min="3076" max="3076" width="15.75" style="3" bestFit="1" customWidth="1"/>
    <col min="3077" max="3077" width="10.875" style="3" customWidth="1"/>
    <col min="3078" max="3078" width="10.5" style="3" customWidth="1"/>
    <col min="3079" max="3079" width="10.875" style="3" customWidth="1"/>
    <col min="3080" max="3080" width="12.875" style="3" bestFit="1" customWidth="1"/>
    <col min="3081" max="3081" width="10.875" style="3" customWidth="1"/>
    <col min="3082" max="3082" width="10.5" style="3" bestFit="1" customWidth="1"/>
    <col min="3083" max="3083" width="10.875" style="3" customWidth="1"/>
    <col min="3084" max="3084" width="10.75" style="3" bestFit="1" customWidth="1"/>
    <col min="3085" max="3085" width="10.875" style="3" customWidth="1"/>
    <col min="3086" max="3086" width="13.625" style="3" customWidth="1"/>
    <col min="3087" max="3087" width="13.375" style="3" customWidth="1"/>
    <col min="3088" max="3088" width="2.125" style="3" customWidth="1"/>
    <col min="3089" max="3328" width="9" style="3" customWidth="1"/>
    <col min="3329" max="3329" width="3.375" style="3" customWidth="1"/>
    <col min="3330" max="3330" width="15.875" style="3" customWidth="1"/>
    <col min="3331" max="3331" width="10.875" style="3" customWidth="1"/>
    <col min="3332" max="3332" width="15.75" style="3" bestFit="1" customWidth="1"/>
    <col min="3333" max="3333" width="10.875" style="3" customWidth="1"/>
    <col min="3334" max="3334" width="10.5" style="3" customWidth="1"/>
    <col min="3335" max="3335" width="10.875" style="3" customWidth="1"/>
    <col min="3336" max="3336" width="12.875" style="3" bestFit="1" customWidth="1"/>
    <col min="3337" max="3337" width="10.875" style="3" customWidth="1"/>
    <col min="3338" max="3338" width="10.5" style="3" bestFit="1" customWidth="1"/>
    <col min="3339" max="3339" width="10.875" style="3" customWidth="1"/>
    <col min="3340" max="3340" width="10.75" style="3" bestFit="1" customWidth="1"/>
    <col min="3341" max="3341" width="10.875" style="3" customWidth="1"/>
    <col min="3342" max="3342" width="13.625" style="3" customWidth="1"/>
    <col min="3343" max="3343" width="13.375" style="3" customWidth="1"/>
    <col min="3344" max="3344" width="2.125" style="3" customWidth="1"/>
    <col min="3345" max="3584" width="9" style="3" customWidth="1"/>
    <col min="3585" max="3585" width="3.375" style="3" customWidth="1"/>
    <col min="3586" max="3586" width="15.875" style="3" customWidth="1"/>
    <col min="3587" max="3587" width="10.875" style="3" customWidth="1"/>
    <col min="3588" max="3588" width="15.75" style="3" bestFit="1" customWidth="1"/>
    <col min="3589" max="3589" width="10.875" style="3" customWidth="1"/>
    <col min="3590" max="3590" width="10.5" style="3" customWidth="1"/>
    <col min="3591" max="3591" width="10.875" style="3" customWidth="1"/>
    <col min="3592" max="3592" width="12.875" style="3" bestFit="1" customWidth="1"/>
    <col min="3593" max="3593" width="10.875" style="3" customWidth="1"/>
    <col min="3594" max="3594" width="10.5" style="3" bestFit="1" customWidth="1"/>
    <col min="3595" max="3595" width="10.875" style="3" customWidth="1"/>
    <col min="3596" max="3596" width="10.75" style="3" bestFit="1" customWidth="1"/>
    <col min="3597" max="3597" width="10.875" style="3" customWidth="1"/>
    <col min="3598" max="3598" width="13.625" style="3" customWidth="1"/>
    <col min="3599" max="3599" width="13.375" style="3" customWidth="1"/>
    <col min="3600" max="3600" width="2.125" style="3" customWidth="1"/>
    <col min="3601" max="3840" width="9" style="3" customWidth="1"/>
    <col min="3841" max="3841" width="3.375" style="3" customWidth="1"/>
    <col min="3842" max="3842" width="15.875" style="3" customWidth="1"/>
    <col min="3843" max="3843" width="10.875" style="3" customWidth="1"/>
    <col min="3844" max="3844" width="15.75" style="3" bestFit="1" customWidth="1"/>
    <col min="3845" max="3845" width="10.875" style="3" customWidth="1"/>
    <col min="3846" max="3846" width="10.5" style="3" customWidth="1"/>
    <col min="3847" max="3847" width="10.875" style="3" customWidth="1"/>
    <col min="3848" max="3848" width="12.875" style="3" bestFit="1" customWidth="1"/>
    <col min="3849" max="3849" width="10.875" style="3" customWidth="1"/>
    <col min="3850" max="3850" width="10.5" style="3" bestFit="1" customWidth="1"/>
    <col min="3851" max="3851" width="10.875" style="3" customWidth="1"/>
    <col min="3852" max="3852" width="10.75" style="3" bestFit="1" customWidth="1"/>
    <col min="3853" max="3853" width="10.875" style="3" customWidth="1"/>
    <col min="3854" max="3854" width="13.625" style="3" customWidth="1"/>
    <col min="3855" max="3855" width="13.375" style="3" customWidth="1"/>
    <col min="3856" max="3856" width="2.125" style="3" customWidth="1"/>
    <col min="3857" max="4096" width="9" style="3" customWidth="1"/>
    <col min="4097" max="4097" width="3.375" style="3" customWidth="1"/>
    <col min="4098" max="4098" width="15.875" style="3" customWidth="1"/>
    <col min="4099" max="4099" width="10.875" style="3" customWidth="1"/>
    <col min="4100" max="4100" width="15.75" style="3" bestFit="1" customWidth="1"/>
    <col min="4101" max="4101" width="10.875" style="3" customWidth="1"/>
    <col min="4102" max="4102" width="10.5" style="3" customWidth="1"/>
    <col min="4103" max="4103" width="10.875" style="3" customWidth="1"/>
    <col min="4104" max="4104" width="12.875" style="3" bestFit="1" customWidth="1"/>
    <col min="4105" max="4105" width="10.875" style="3" customWidth="1"/>
    <col min="4106" max="4106" width="10.5" style="3" bestFit="1" customWidth="1"/>
    <col min="4107" max="4107" width="10.875" style="3" customWidth="1"/>
    <col min="4108" max="4108" width="10.75" style="3" bestFit="1" customWidth="1"/>
    <col min="4109" max="4109" width="10.875" style="3" customWidth="1"/>
    <col min="4110" max="4110" width="13.625" style="3" customWidth="1"/>
    <col min="4111" max="4111" width="13.375" style="3" customWidth="1"/>
    <col min="4112" max="4112" width="2.125" style="3" customWidth="1"/>
    <col min="4113" max="4352" width="9" style="3" customWidth="1"/>
    <col min="4353" max="4353" width="3.375" style="3" customWidth="1"/>
    <col min="4354" max="4354" width="15.875" style="3" customWidth="1"/>
    <col min="4355" max="4355" width="10.875" style="3" customWidth="1"/>
    <col min="4356" max="4356" width="15.75" style="3" bestFit="1" customWidth="1"/>
    <col min="4357" max="4357" width="10.875" style="3" customWidth="1"/>
    <col min="4358" max="4358" width="10.5" style="3" customWidth="1"/>
    <col min="4359" max="4359" width="10.875" style="3" customWidth="1"/>
    <col min="4360" max="4360" width="12.875" style="3" bestFit="1" customWidth="1"/>
    <col min="4361" max="4361" width="10.875" style="3" customWidth="1"/>
    <col min="4362" max="4362" width="10.5" style="3" bestFit="1" customWidth="1"/>
    <col min="4363" max="4363" width="10.875" style="3" customWidth="1"/>
    <col min="4364" max="4364" width="10.75" style="3" bestFit="1" customWidth="1"/>
    <col min="4365" max="4365" width="10.875" style="3" customWidth="1"/>
    <col min="4366" max="4366" width="13.625" style="3" customWidth="1"/>
    <col min="4367" max="4367" width="13.375" style="3" customWidth="1"/>
    <col min="4368" max="4368" width="2.125" style="3" customWidth="1"/>
    <col min="4369" max="4608" width="9" style="3" customWidth="1"/>
    <col min="4609" max="4609" width="3.375" style="3" customWidth="1"/>
    <col min="4610" max="4610" width="15.875" style="3" customWidth="1"/>
    <col min="4611" max="4611" width="10.875" style="3" customWidth="1"/>
    <col min="4612" max="4612" width="15.75" style="3" bestFit="1" customWidth="1"/>
    <col min="4613" max="4613" width="10.875" style="3" customWidth="1"/>
    <col min="4614" max="4614" width="10.5" style="3" customWidth="1"/>
    <col min="4615" max="4615" width="10.875" style="3" customWidth="1"/>
    <col min="4616" max="4616" width="12.875" style="3" bestFit="1" customWidth="1"/>
    <col min="4617" max="4617" width="10.875" style="3" customWidth="1"/>
    <col min="4618" max="4618" width="10.5" style="3" bestFit="1" customWidth="1"/>
    <col min="4619" max="4619" width="10.875" style="3" customWidth="1"/>
    <col min="4620" max="4620" width="10.75" style="3" bestFit="1" customWidth="1"/>
    <col min="4621" max="4621" width="10.875" style="3" customWidth="1"/>
    <col min="4622" max="4622" width="13.625" style="3" customWidth="1"/>
    <col min="4623" max="4623" width="13.375" style="3" customWidth="1"/>
    <col min="4624" max="4624" width="2.125" style="3" customWidth="1"/>
    <col min="4625" max="4864" width="9" style="3" customWidth="1"/>
    <col min="4865" max="4865" width="3.375" style="3" customWidth="1"/>
    <col min="4866" max="4866" width="15.875" style="3" customWidth="1"/>
    <col min="4867" max="4867" width="10.875" style="3" customWidth="1"/>
    <col min="4868" max="4868" width="15.75" style="3" bestFit="1" customWidth="1"/>
    <col min="4869" max="4869" width="10.875" style="3" customWidth="1"/>
    <col min="4870" max="4870" width="10.5" style="3" customWidth="1"/>
    <col min="4871" max="4871" width="10.875" style="3" customWidth="1"/>
    <col min="4872" max="4872" width="12.875" style="3" bestFit="1" customWidth="1"/>
    <col min="4873" max="4873" width="10.875" style="3" customWidth="1"/>
    <col min="4874" max="4874" width="10.5" style="3" bestFit="1" customWidth="1"/>
    <col min="4875" max="4875" width="10.875" style="3" customWidth="1"/>
    <col min="4876" max="4876" width="10.75" style="3" bestFit="1" customWidth="1"/>
    <col min="4877" max="4877" width="10.875" style="3" customWidth="1"/>
    <col min="4878" max="4878" width="13.625" style="3" customWidth="1"/>
    <col min="4879" max="4879" width="13.375" style="3" customWidth="1"/>
    <col min="4880" max="4880" width="2.125" style="3" customWidth="1"/>
    <col min="4881" max="5120" width="9" style="3" customWidth="1"/>
    <col min="5121" max="5121" width="3.375" style="3" customWidth="1"/>
    <col min="5122" max="5122" width="15.875" style="3" customWidth="1"/>
    <col min="5123" max="5123" width="10.875" style="3" customWidth="1"/>
    <col min="5124" max="5124" width="15.75" style="3" bestFit="1" customWidth="1"/>
    <col min="5125" max="5125" width="10.875" style="3" customWidth="1"/>
    <col min="5126" max="5126" width="10.5" style="3" customWidth="1"/>
    <col min="5127" max="5127" width="10.875" style="3" customWidth="1"/>
    <col min="5128" max="5128" width="12.875" style="3" bestFit="1" customWidth="1"/>
    <col min="5129" max="5129" width="10.875" style="3" customWidth="1"/>
    <col min="5130" max="5130" width="10.5" style="3" bestFit="1" customWidth="1"/>
    <col min="5131" max="5131" width="10.875" style="3" customWidth="1"/>
    <col min="5132" max="5132" width="10.75" style="3" bestFit="1" customWidth="1"/>
    <col min="5133" max="5133" width="10.875" style="3" customWidth="1"/>
    <col min="5134" max="5134" width="13.625" style="3" customWidth="1"/>
    <col min="5135" max="5135" width="13.375" style="3" customWidth="1"/>
    <col min="5136" max="5136" width="2.125" style="3" customWidth="1"/>
    <col min="5137" max="5376" width="9" style="3" customWidth="1"/>
    <col min="5377" max="5377" width="3.375" style="3" customWidth="1"/>
    <col min="5378" max="5378" width="15.875" style="3" customWidth="1"/>
    <col min="5379" max="5379" width="10.875" style="3" customWidth="1"/>
    <col min="5380" max="5380" width="15.75" style="3" bestFit="1" customWidth="1"/>
    <col min="5381" max="5381" width="10.875" style="3" customWidth="1"/>
    <col min="5382" max="5382" width="10.5" style="3" customWidth="1"/>
    <col min="5383" max="5383" width="10.875" style="3" customWidth="1"/>
    <col min="5384" max="5384" width="12.875" style="3" bestFit="1" customWidth="1"/>
    <col min="5385" max="5385" width="10.875" style="3" customWidth="1"/>
    <col min="5386" max="5386" width="10.5" style="3" bestFit="1" customWidth="1"/>
    <col min="5387" max="5387" width="10.875" style="3" customWidth="1"/>
    <col min="5388" max="5388" width="10.75" style="3" bestFit="1" customWidth="1"/>
    <col min="5389" max="5389" width="10.875" style="3" customWidth="1"/>
    <col min="5390" max="5390" width="13.625" style="3" customWidth="1"/>
    <col min="5391" max="5391" width="13.375" style="3" customWidth="1"/>
    <col min="5392" max="5392" width="2.125" style="3" customWidth="1"/>
    <col min="5393" max="5632" width="9" style="3" customWidth="1"/>
    <col min="5633" max="5633" width="3.375" style="3" customWidth="1"/>
    <col min="5634" max="5634" width="15.875" style="3" customWidth="1"/>
    <col min="5635" max="5635" width="10.875" style="3" customWidth="1"/>
    <col min="5636" max="5636" width="15.75" style="3" bestFit="1" customWidth="1"/>
    <col min="5637" max="5637" width="10.875" style="3" customWidth="1"/>
    <col min="5638" max="5638" width="10.5" style="3" customWidth="1"/>
    <col min="5639" max="5639" width="10.875" style="3" customWidth="1"/>
    <col min="5640" max="5640" width="12.875" style="3" bestFit="1" customWidth="1"/>
    <col min="5641" max="5641" width="10.875" style="3" customWidth="1"/>
    <col min="5642" max="5642" width="10.5" style="3" bestFit="1" customWidth="1"/>
    <col min="5643" max="5643" width="10.875" style="3" customWidth="1"/>
    <col min="5644" max="5644" width="10.75" style="3" bestFit="1" customWidth="1"/>
    <col min="5645" max="5645" width="10.875" style="3" customWidth="1"/>
    <col min="5646" max="5646" width="13.625" style="3" customWidth="1"/>
    <col min="5647" max="5647" width="13.375" style="3" customWidth="1"/>
    <col min="5648" max="5648" width="2.125" style="3" customWidth="1"/>
    <col min="5649" max="5888" width="9" style="3" customWidth="1"/>
    <col min="5889" max="5889" width="3.375" style="3" customWidth="1"/>
    <col min="5890" max="5890" width="15.875" style="3" customWidth="1"/>
    <col min="5891" max="5891" width="10.875" style="3" customWidth="1"/>
    <col min="5892" max="5892" width="15.75" style="3" bestFit="1" customWidth="1"/>
    <col min="5893" max="5893" width="10.875" style="3" customWidth="1"/>
    <col min="5894" max="5894" width="10.5" style="3" customWidth="1"/>
    <col min="5895" max="5895" width="10.875" style="3" customWidth="1"/>
    <col min="5896" max="5896" width="12.875" style="3" bestFit="1" customWidth="1"/>
    <col min="5897" max="5897" width="10.875" style="3" customWidth="1"/>
    <col min="5898" max="5898" width="10.5" style="3" bestFit="1" customWidth="1"/>
    <col min="5899" max="5899" width="10.875" style="3" customWidth="1"/>
    <col min="5900" max="5900" width="10.75" style="3" bestFit="1" customWidth="1"/>
    <col min="5901" max="5901" width="10.875" style="3" customWidth="1"/>
    <col min="5902" max="5902" width="13.625" style="3" customWidth="1"/>
    <col min="5903" max="5903" width="13.375" style="3" customWidth="1"/>
    <col min="5904" max="5904" width="2.125" style="3" customWidth="1"/>
    <col min="5905" max="6144" width="9" style="3" customWidth="1"/>
    <col min="6145" max="6145" width="3.375" style="3" customWidth="1"/>
    <col min="6146" max="6146" width="15.875" style="3" customWidth="1"/>
    <col min="6147" max="6147" width="10.875" style="3" customWidth="1"/>
    <col min="6148" max="6148" width="15.75" style="3" bestFit="1" customWidth="1"/>
    <col min="6149" max="6149" width="10.875" style="3" customWidth="1"/>
    <col min="6150" max="6150" width="10.5" style="3" customWidth="1"/>
    <col min="6151" max="6151" width="10.875" style="3" customWidth="1"/>
    <col min="6152" max="6152" width="12.875" style="3" bestFit="1" customWidth="1"/>
    <col min="6153" max="6153" width="10.875" style="3" customWidth="1"/>
    <col min="6154" max="6154" width="10.5" style="3" bestFit="1" customWidth="1"/>
    <col min="6155" max="6155" width="10.875" style="3" customWidth="1"/>
    <col min="6156" max="6156" width="10.75" style="3" bestFit="1" customWidth="1"/>
    <col min="6157" max="6157" width="10.875" style="3" customWidth="1"/>
    <col min="6158" max="6158" width="13.625" style="3" customWidth="1"/>
    <col min="6159" max="6159" width="13.375" style="3" customWidth="1"/>
    <col min="6160" max="6160" width="2.125" style="3" customWidth="1"/>
    <col min="6161" max="6400" width="9" style="3" customWidth="1"/>
    <col min="6401" max="6401" width="3.375" style="3" customWidth="1"/>
    <col min="6402" max="6402" width="15.875" style="3" customWidth="1"/>
    <col min="6403" max="6403" width="10.875" style="3" customWidth="1"/>
    <col min="6404" max="6404" width="15.75" style="3" bestFit="1" customWidth="1"/>
    <col min="6405" max="6405" width="10.875" style="3" customWidth="1"/>
    <col min="6406" max="6406" width="10.5" style="3" customWidth="1"/>
    <col min="6407" max="6407" width="10.875" style="3" customWidth="1"/>
    <col min="6408" max="6408" width="12.875" style="3" bestFit="1" customWidth="1"/>
    <col min="6409" max="6409" width="10.875" style="3" customWidth="1"/>
    <col min="6410" max="6410" width="10.5" style="3" bestFit="1" customWidth="1"/>
    <col min="6411" max="6411" width="10.875" style="3" customWidth="1"/>
    <col min="6412" max="6412" width="10.75" style="3" bestFit="1" customWidth="1"/>
    <col min="6413" max="6413" width="10.875" style="3" customWidth="1"/>
    <col min="6414" max="6414" width="13.625" style="3" customWidth="1"/>
    <col min="6415" max="6415" width="13.375" style="3" customWidth="1"/>
    <col min="6416" max="6416" width="2.125" style="3" customWidth="1"/>
    <col min="6417" max="6656" width="9" style="3" customWidth="1"/>
    <col min="6657" max="6657" width="3.375" style="3" customWidth="1"/>
    <col min="6658" max="6658" width="15.875" style="3" customWidth="1"/>
    <col min="6659" max="6659" width="10.875" style="3" customWidth="1"/>
    <col min="6660" max="6660" width="15.75" style="3" bestFit="1" customWidth="1"/>
    <col min="6661" max="6661" width="10.875" style="3" customWidth="1"/>
    <col min="6662" max="6662" width="10.5" style="3" customWidth="1"/>
    <col min="6663" max="6663" width="10.875" style="3" customWidth="1"/>
    <col min="6664" max="6664" width="12.875" style="3" bestFit="1" customWidth="1"/>
    <col min="6665" max="6665" width="10.875" style="3" customWidth="1"/>
    <col min="6666" max="6666" width="10.5" style="3" bestFit="1" customWidth="1"/>
    <col min="6667" max="6667" width="10.875" style="3" customWidth="1"/>
    <col min="6668" max="6668" width="10.75" style="3" bestFit="1" customWidth="1"/>
    <col min="6669" max="6669" width="10.875" style="3" customWidth="1"/>
    <col min="6670" max="6670" width="13.625" style="3" customWidth="1"/>
    <col min="6671" max="6671" width="13.375" style="3" customWidth="1"/>
    <col min="6672" max="6672" width="2.125" style="3" customWidth="1"/>
    <col min="6673" max="6912" width="9" style="3" customWidth="1"/>
    <col min="6913" max="6913" width="3.375" style="3" customWidth="1"/>
    <col min="6914" max="6914" width="15.875" style="3" customWidth="1"/>
    <col min="6915" max="6915" width="10.875" style="3" customWidth="1"/>
    <col min="6916" max="6916" width="15.75" style="3" bestFit="1" customWidth="1"/>
    <col min="6917" max="6917" width="10.875" style="3" customWidth="1"/>
    <col min="6918" max="6918" width="10.5" style="3" customWidth="1"/>
    <col min="6919" max="6919" width="10.875" style="3" customWidth="1"/>
    <col min="6920" max="6920" width="12.875" style="3" bestFit="1" customWidth="1"/>
    <col min="6921" max="6921" width="10.875" style="3" customWidth="1"/>
    <col min="6922" max="6922" width="10.5" style="3" bestFit="1" customWidth="1"/>
    <col min="6923" max="6923" width="10.875" style="3" customWidth="1"/>
    <col min="6924" max="6924" width="10.75" style="3" bestFit="1" customWidth="1"/>
    <col min="6925" max="6925" width="10.875" style="3" customWidth="1"/>
    <col min="6926" max="6926" width="13.625" style="3" customWidth="1"/>
    <col min="6927" max="6927" width="13.375" style="3" customWidth="1"/>
    <col min="6928" max="6928" width="2.125" style="3" customWidth="1"/>
    <col min="6929" max="7168" width="9" style="3" customWidth="1"/>
    <col min="7169" max="7169" width="3.375" style="3" customWidth="1"/>
    <col min="7170" max="7170" width="15.875" style="3" customWidth="1"/>
    <col min="7171" max="7171" width="10.875" style="3" customWidth="1"/>
    <col min="7172" max="7172" width="15.75" style="3" bestFit="1" customWidth="1"/>
    <col min="7173" max="7173" width="10.875" style="3" customWidth="1"/>
    <col min="7174" max="7174" width="10.5" style="3" customWidth="1"/>
    <col min="7175" max="7175" width="10.875" style="3" customWidth="1"/>
    <col min="7176" max="7176" width="12.875" style="3" bestFit="1" customWidth="1"/>
    <col min="7177" max="7177" width="10.875" style="3" customWidth="1"/>
    <col min="7178" max="7178" width="10.5" style="3" bestFit="1" customWidth="1"/>
    <col min="7179" max="7179" width="10.875" style="3" customWidth="1"/>
    <col min="7180" max="7180" width="10.75" style="3" bestFit="1" customWidth="1"/>
    <col min="7181" max="7181" width="10.875" style="3" customWidth="1"/>
    <col min="7182" max="7182" width="13.625" style="3" customWidth="1"/>
    <col min="7183" max="7183" width="13.375" style="3" customWidth="1"/>
    <col min="7184" max="7184" width="2.125" style="3" customWidth="1"/>
    <col min="7185" max="7424" width="9" style="3" customWidth="1"/>
    <col min="7425" max="7425" width="3.375" style="3" customWidth="1"/>
    <col min="7426" max="7426" width="15.875" style="3" customWidth="1"/>
    <col min="7427" max="7427" width="10.875" style="3" customWidth="1"/>
    <col min="7428" max="7428" width="15.75" style="3" bestFit="1" customWidth="1"/>
    <col min="7429" max="7429" width="10.875" style="3" customWidth="1"/>
    <col min="7430" max="7430" width="10.5" style="3" customWidth="1"/>
    <col min="7431" max="7431" width="10.875" style="3" customWidth="1"/>
    <col min="7432" max="7432" width="12.875" style="3" bestFit="1" customWidth="1"/>
    <col min="7433" max="7433" width="10.875" style="3" customWidth="1"/>
    <col min="7434" max="7434" width="10.5" style="3" bestFit="1" customWidth="1"/>
    <col min="7435" max="7435" width="10.875" style="3" customWidth="1"/>
    <col min="7436" max="7436" width="10.75" style="3" bestFit="1" customWidth="1"/>
    <col min="7437" max="7437" width="10.875" style="3" customWidth="1"/>
    <col min="7438" max="7438" width="13.625" style="3" customWidth="1"/>
    <col min="7439" max="7439" width="13.375" style="3" customWidth="1"/>
    <col min="7440" max="7440" width="2.125" style="3" customWidth="1"/>
    <col min="7441" max="7680" width="9" style="3" customWidth="1"/>
    <col min="7681" max="7681" width="3.375" style="3" customWidth="1"/>
    <col min="7682" max="7682" width="15.875" style="3" customWidth="1"/>
    <col min="7683" max="7683" width="10.875" style="3" customWidth="1"/>
    <col min="7684" max="7684" width="15.75" style="3" bestFit="1" customWidth="1"/>
    <col min="7685" max="7685" width="10.875" style="3" customWidth="1"/>
    <col min="7686" max="7686" width="10.5" style="3" customWidth="1"/>
    <col min="7687" max="7687" width="10.875" style="3" customWidth="1"/>
    <col min="7688" max="7688" width="12.875" style="3" bestFit="1" customWidth="1"/>
    <col min="7689" max="7689" width="10.875" style="3" customWidth="1"/>
    <col min="7690" max="7690" width="10.5" style="3" bestFit="1" customWidth="1"/>
    <col min="7691" max="7691" width="10.875" style="3" customWidth="1"/>
    <col min="7692" max="7692" width="10.75" style="3" bestFit="1" customWidth="1"/>
    <col min="7693" max="7693" width="10.875" style="3" customWidth="1"/>
    <col min="7694" max="7694" width="13.625" style="3" customWidth="1"/>
    <col min="7695" max="7695" width="13.375" style="3" customWidth="1"/>
    <col min="7696" max="7696" width="2.125" style="3" customWidth="1"/>
    <col min="7697" max="7936" width="9" style="3" customWidth="1"/>
    <col min="7937" max="7937" width="3.375" style="3" customWidth="1"/>
    <col min="7938" max="7938" width="15.875" style="3" customWidth="1"/>
    <col min="7939" max="7939" width="10.875" style="3" customWidth="1"/>
    <col min="7940" max="7940" width="15.75" style="3" bestFit="1" customWidth="1"/>
    <col min="7941" max="7941" width="10.875" style="3" customWidth="1"/>
    <col min="7942" max="7942" width="10.5" style="3" customWidth="1"/>
    <col min="7943" max="7943" width="10.875" style="3" customWidth="1"/>
    <col min="7944" max="7944" width="12.875" style="3" bestFit="1" customWidth="1"/>
    <col min="7945" max="7945" width="10.875" style="3" customWidth="1"/>
    <col min="7946" max="7946" width="10.5" style="3" bestFit="1" customWidth="1"/>
    <col min="7947" max="7947" width="10.875" style="3" customWidth="1"/>
    <col min="7948" max="7948" width="10.75" style="3" bestFit="1" customWidth="1"/>
    <col min="7949" max="7949" width="10.875" style="3" customWidth="1"/>
    <col min="7950" max="7950" width="13.625" style="3" customWidth="1"/>
    <col min="7951" max="7951" width="13.375" style="3" customWidth="1"/>
    <col min="7952" max="7952" width="2.125" style="3" customWidth="1"/>
    <col min="7953" max="8192" width="9" style="3" customWidth="1"/>
    <col min="8193" max="8193" width="3.375" style="3" customWidth="1"/>
    <col min="8194" max="8194" width="15.875" style="3" customWidth="1"/>
    <col min="8195" max="8195" width="10.875" style="3" customWidth="1"/>
    <col min="8196" max="8196" width="15.75" style="3" bestFit="1" customWidth="1"/>
    <col min="8197" max="8197" width="10.875" style="3" customWidth="1"/>
    <col min="8198" max="8198" width="10.5" style="3" customWidth="1"/>
    <col min="8199" max="8199" width="10.875" style="3" customWidth="1"/>
    <col min="8200" max="8200" width="12.875" style="3" bestFit="1" customWidth="1"/>
    <col min="8201" max="8201" width="10.875" style="3" customWidth="1"/>
    <col min="8202" max="8202" width="10.5" style="3" bestFit="1" customWidth="1"/>
    <col min="8203" max="8203" width="10.875" style="3" customWidth="1"/>
    <col min="8204" max="8204" width="10.75" style="3" bestFit="1" customWidth="1"/>
    <col min="8205" max="8205" width="10.875" style="3" customWidth="1"/>
    <col min="8206" max="8206" width="13.625" style="3" customWidth="1"/>
    <col min="8207" max="8207" width="13.375" style="3" customWidth="1"/>
    <col min="8208" max="8208" width="2.125" style="3" customWidth="1"/>
    <col min="8209" max="8448" width="9" style="3" customWidth="1"/>
    <col min="8449" max="8449" width="3.375" style="3" customWidth="1"/>
    <col min="8450" max="8450" width="15.875" style="3" customWidth="1"/>
    <col min="8451" max="8451" width="10.875" style="3" customWidth="1"/>
    <col min="8452" max="8452" width="15.75" style="3" bestFit="1" customWidth="1"/>
    <col min="8453" max="8453" width="10.875" style="3" customWidth="1"/>
    <col min="8454" max="8454" width="10.5" style="3" customWidth="1"/>
    <col min="8455" max="8455" width="10.875" style="3" customWidth="1"/>
    <col min="8456" max="8456" width="12.875" style="3" bestFit="1" customWidth="1"/>
    <col min="8457" max="8457" width="10.875" style="3" customWidth="1"/>
    <col min="8458" max="8458" width="10.5" style="3" bestFit="1" customWidth="1"/>
    <col min="8459" max="8459" width="10.875" style="3" customWidth="1"/>
    <col min="8460" max="8460" width="10.75" style="3" bestFit="1" customWidth="1"/>
    <col min="8461" max="8461" width="10.875" style="3" customWidth="1"/>
    <col min="8462" max="8462" width="13.625" style="3" customWidth="1"/>
    <col min="8463" max="8463" width="13.375" style="3" customWidth="1"/>
    <col min="8464" max="8464" width="2.125" style="3" customWidth="1"/>
    <col min="8465" max="8704" width="9" style="3" customWidth="1"/>
    <col min="8705" max="8705" width="3.375" style="3" customWidth="1"/>
    <col min="8706" max="8706" width="15.875" style="3" customWidth="1"/>
    <col min="8707" max="8707" width="10.875" style="3" customWidth="1"/>
    <col min="8708" max="8708" width="15.75" style="3" bestFit="1" customWidth="1"/>
    <col min="8709" max="8709" width="10.875" style="3" customWidth="1"/>
    <col min="8710" max="8710" width="10.5" style="3" customWidth="1"/>
    <col min="8711" max="8711" width="10.875" style="3" customWidth="1"/>
    <col min="8712" max="8712" width="12.875" style="3" bestFit="1" customWidth="1"/>
    <col min="8713" max="8713" width="10.875" style="3" customWidth="1"/>
    <col min="8714" max="8714" width="10.5" style="3" bestFit="1" customWidth="1"/>
    <col min="8715" max="8715" width="10.875" style="3" customWidth="1"/>
    <col min="8716" max="8716" width="10.75" style="3" bestFit="1" customWidth="1"/>
    <col min="8717" max="8717" width="10.875" style="3" customWidth="1"/>
    <col min="8718" max="8718" width="13.625" style="3" customWidth="1"/>
    <col min="8719" max="8719" width="13.375" style="3" customWidth="1"/>
    <col min="8720" max="8720" width="2.125" style="3" customWidth="1"/>
    <col min="8721" max="8960" width="9" style="3" customWidth="1"/>
    <col min="8961" max="8961" width="3.375" style="3" customWidth="1"/>
    <col min="8962" max="8962" width="15.875" style="3" customWidth="1"/>
    <col min="8963" max="8963" width="10.875" style="3" customWidth="1"/>
    <col min="8964" max="8964" width="15.75" style="3" bestFit="1" customWidth="1"/>
    <col min="8965" max="8965" width="10.875" style="3" customWidth="1"/>
    <col min="8966" max="8966" width="10.5" style="3" customWidth="1"/>
    <col min="8967" max="8967" width="10.875" style="3" customWidth="1"/>
    <col min="8968" max="8968" width="12.875" style="3" bestFit="1" customWidth="1"/>
    <col min="8969" max="8969" width="10.875" style="3" customWidth="1"/>
    <col min="8970" max="8970" width="10.5" style="3" bestFit="1" customWidth="1"/>
    <col min="8971" max="8971" width="10.875" style="3" customWidth="1"/>
    <col min="8972" max="8972" width="10.75" style="3" bestFit="1" customWidth="1"/>
    <col min="8973" max="8973" width="10.875" style="3" customWidth="1"/>
    <col min="8974" max="8974" width="13.625" style="3" customWidth="1"/>
    <col min="8975" max="8975" width="13.375" style="3" customWidth="1"/>
    <col min="8976" max="8976" width="2.125" style="3" customWidth="1"/>
    <col min="8977" max="9216" width="9" style="3" customWidth="1"/>
    <col min="9217" max="9217" width="3.375" style="3" customWidth="1"/>
    <col min="9218" max="9218" width="15.875" style="3" customWidth="1"/>
    <col min="9219" max="9219" width="10.875" style="3" customWidth="1"/>
    <col min="9220" max="9220" width="15.75" style="3" bestFit="1" customWidth="1"/>
    <col min="9221" max="9221" width="10.875" style="3" customWidth="1"/>
    <col min="9222" max="9222" width="10.5" style="3" customWidth="1"/>
    <col min="9223" max="9223" width="10.875" style="3" customWidth="1"/>
    <col min="9224" max="9224" width="12.875" style="3" bestFit="1" customWidth="1"/>
    <col min="9225" max="9225" width="10.875" style="3" customWidth="1"/>
    <col min="9226" max="9226" width="10.5" style="3" bestFit="1" customWidth="1"/>
    <col min="9227" max="9227" width="10.875" style="3" customWidth="1"/>
    <col min="9228" max="9228" width="10.75" style="3" bestFit="1" customWidth="1"/>
    <col min="9229" max="9229" width="10.875" style="3" customWidth="1"/>
    <col min="9230" max="9230" width="13.625" style="3" customWidth="1"/>
    <col min="9231" max="9231" width="13.375" style="3" customWidth="1"/>
    <col min="9232" max="9232" width="2.125" style="3" customWidth="1"/>
    <col min="9233" max="9472" width="9" style="3" customWidth="1"/>
    <col min="9473" max="9473" width="3.375" style="3" customWidth="1"/>
    <col min="9474" max="9474" width="15.875" style="3" customWidth="1"/>
    <col min="9475" max="9475" width="10.875" style="3" customWidth="1"/>
    <col min="9476" max="9476" width="15.75" style="3" bestFit="1" customWidth="1"/>
    <col min="9477" max="9477" width="10.875" style="3" customWidth="1"/>
    <col min="9478" max="9478" width="10.5" style="3" customWidth="1"/>
    <col min="9479" max="9479" width="10.875" style="3" customWidth="1"/>
    <col min="9480" max="9480" width="12.875" style="3" bestFit="1" customWidth="1"/>
    <col min="9481" max="9481" width="10.875" style="3" customWidth="1"/>
    <col min="9482" max="9482" width="10.5" style="3" bestFit="1" customWidth="1"/>
    <col min="9483" max="9483" width="10.875" style="3" customWidth="1"/>
    <col min="9484" max="9484" width="10.75" style="3" bestFit="1" customWidth="1"/>
    <col min="9485" max="9485" width="10.875" style="3" customWidth="1"/>
    <col min="9486" max="9486" width="13.625" style="3" customWidth="1"/>
    <col min="9487" max="9487" width="13.375" style="3" customWidth="1"/>
    <col min="9488" max="9488" width="2.125" style="3" customWidth="1"/>
    <col min="9489" max="9728" width="9" style="3" customWidth="1"/>
    <col min="9729" max="9729" width="3.375" style="3" customWidth="1"/>
    <col min="9730" max="9730" width="15.875" style="3" customWidth="1"/>
    <col min="9731" max="9731" width="10.875" style="3" customWidth="1"/>
    <col min="9732" max="9732" width="15.75" style="3" bestFit="1" customWidth="1"/>
    <col min="9733" max="9733" width="10.875" style="3" customWidth="1"/>
    <col min="9734" max="9734" width="10.5" style="3" customWidth="1"/>
    <col min="9735" max="9735" width="10.875" style="3" customWidth="1"/>
    <col min="9736" max="9736" width="12.875" style="3" bestFit="1" customWidth="1"/>
    <col min="9737" max="9737" width="10.875" style="3" customWidth="1"/>
    <col min="9738" max="9738" width="10.5" style="3" bestFit="1" customWidth="1"/>
    <col min="9739" max="9739" width="10.875" style="3" customWidth="1"/>
    <col min="9740" max="9740" width="10.75" style="3" bestFit="1" customWidth="1"/>
    <col min="9741" max="9741" width="10.875" style="3" customWidth="1"/>
    <col min="9742" max="9742" width="13.625" style="3" customWidth="1"/>
    <col min="9743" max="9743" width="13.375" style="3" customWidth="1"/>
    <col min="9744" max="9744" width="2.125" style="3" customWidth="1"/>
    <col min="9745" max="9984" width="9" style="3" customWidth="1"/>
    <col min="9985" max="9985" width="3.375" style="3" customWidth="1"/>
    <col min="9986" max="9986" width="15.875" style="3" customWidth="1"/>
    <col min="9987" max="9987" width="10.875" style="3" customWidth="1"/>
    <col min="9988" max="9988" width="15.75" style="3" bestFit="1" customWidth="1"/>
    <col min="9989" max="9989" width="10.875" style="3" customWidth="1"/>
    <col min="9990" max="9990" width="10.5" style="3" customWidth="1"/>
    <col min="9991" max="9991" width="10.875" style="3" customWidth="1"/>
    <col min="9992" max="9992" width="12.875" style="3" bestFit="1" customWidth="1"/>
    <col min="9993" max="9993" width="10.875" style="3" customWidth="1"/>
    <col min="9994" max="9994" width="10.5" style="3" bestFit="1" customWidth="1"/>
    <col min="9995" max="9995" width="10.875" style="3" customWidth="1"/>
    <col min="9996" max="9996" width="10.75" style="3" bestFit="1" customWidth="1"/>
    <col min="9997" max="9997" width="10.875" style="3" customWidth="1"/>
    <col min="9998" max="9998" width="13.625" style="3" customWidth="1"/>
    <col min="9999" max="9999" width="13.375" style="3" customWidth="1"/>
    <col min="10000" max="10000" width="2.125" style="3" customWidth="1"/>
    <col min="10001" max="10240" width="9" style="3" customWidth="1"/>
    <col min="10241" max="10241" width="3.375" style="3" customWidth="1"/>
    <col min="10242" max="10242" width="15.875" style="3" customWidth="1"/>
    <col min="10243" max="10243" width="10.875" style="3" customWidth="1"/>
    <col min="10244" max="10244" width="15.75" style="3" bestFit="1" customWidth="1"/>
    <col min="10245" max="10245" width="10.875" style="3" customWidth="1"/>
    <col min="10246" max="10246" width="10.5" style="3" customWidth="1"/>
    <col min="10247" max="10247" width="10.875" style="3" customWidth="1"/>
    <col min="10248" max="10248" width="12.875" style="3" bestFit="1" customWidth="1"/>
    <col min="10249" max="10249" width="10.875" style="3" customWidth="1"/>
    <col min="10250" max="10250" width="10.5" style="3" bestFit="1" customWidth="1"/>
    <col min="10251" max="10251" width="10.875" style="3" customWidth="1"/>
    <col min="10252" max="10252" width="10.75" style="3" bestFit="1" customWidth="1"/>
    <col min="10253" max="10253" width="10.875" style="3" customWidth="1"/>
    <col min="10254" max="10254" width="13.625" style="3" customWidth="1"/>
    <col min="10255" max="10255" width="13.375" style="3" customWidth="1"/>
    <col min="10256" max="10256" width="2.125" style="3" customWidth="1"/>
    <col min="10257" max="10496" width="9" style="3" customWidth="1"/>
    <col min="10497" max="10497" width="3.375" style="3" customWidth="1"/>
    <col min="10498" max="10498" width="15.875" style="3" customWidth="1"/>
    <col min="10499" max="10499" width="10.875" style="3" customWidth="1"/>
    <col min="10500" max="10500" width="15.75" style="3" bestFit="1" customWidth="1"/>
    <col min="10501" max="10501" width="10.875" style="3" customWidth="1"/>
    <col min="10502" max="10502" width="10.5" style="3" customWidth="1"/>
    <col min="10503" max="10503" width="10.875" style="3" customWidth="1"/>
    <col min="10504" max="10504" width="12.875" style="3" bestFit="1" customWidth="1"/>
    <col min="10505" max="10505" width="10.875" style="3" customWidth="1"/>
    <col min="10506" max="10506" width="10.5" style="3" bestFit="1" customWidth="1"/>
    <col min="10507" max="10507" width="10.875" style="3" customWidth="1"/>
    <col min="10508" max="10508" width="10.75" style="3" bestFit="1" customWidth="1"/>
    <col min="10509" max="10509" width="10.875" style="3" customWidth="1"/>
    <col min="10510" max="10510" width="13.625" style="3" customWidth="1"/>
    <col min="10511" max="10511" width="13.375" style="3" customWidth="1"/>
    <col min="10512" max="10512" width="2.125" style="3" customWidth="1"/>
    <col min="10513" max="10752" width="9" style="3" customWidth="1"/>
    <col min="10753" max="10753" width="3.375" style="3" customWidth="1"/>
    <col min="10754" max="10754" width="15.875" style="3" customWidth="1"/>
    <col min="10755" max="10755" width="10.875" style="3" customWidth="1"/>
    <col min="10756" max="10756" width="15.75" style="3" bestFit="1" customWidth="1"/>
    <col min="10757" max="10757" width="10.875" style="3" customWidth="1"/>
    <col min="10758" max="10758" width="10.5" style="3" customWidth="1"/>
    <col min="10759" max="10759" width="10.875" style="3" customWidth="1"/>
    <col min="10760" max="10760" width="12.875" style="3" bestFit="1" customWidth="1"/>
    <col min="10761" max="10761" width="10.875" style="3" customWidth="1"/>
    <col min="10762" max="10762" width="10.5" style="3" bestFit="1" customWidth="1"/>
    <col min="10763" max="10763" width="10.875" style="3" customWidth="1"/>
    <col min="10764" max="10764" width="10.75" style="3" bestFit="1" customWidth="1"/>
    <col min="10765" max="10765" width="10.875" style="3" customWidth="1"/>
    <col min="10766" max="10766" width="13.625" style="3" customWidth="1"/>
    <col min="10767" max="10767" width="13.375" style="3" customWidth="1"/>
    <col min="10768" max="10768" width="2.125" style="3" customWidth="1"/>
    <col min="10769" max="11008" width="9" style="3" customWidth="1"/>
    <col min="11009" max="11009" width="3.375" style="3" customWidth="1"/>
    <col min="11010" max="11010" width="15.875" style="3" customWidth="1"/>
    <col min="11011" max="11011" width="10.875" style="3" customWidth="1"/>
    <col min="11012" max="11012" width="15.75" style="3" bestFit="1" customWidth="1"/>
    <col min="11013" max="11013" width="10.875" style="3" customWidth="1"/>
    <col min="11014" max="11014" width="10.5" style="3" customWidth="1"/>
    <col min="11015" max="11015" width="10.875" style="3" customWidth="1"/>
    <col min="11016" max="11016" width="12.875" style="3" bestFit="1" customWidth="1"/>
    <col min="11017" max="11017" width="10.875" style="3" customWidth="1"/>
    <col min="11018" max="11018" width="10.5" style="3" bestFit="1" customWidth="1"/>
    <col min="11019" max="11019" width="10.875" style="3" customWidth="1"/>
    <col min="11020" max="11020" width="10.75" style="3" bestFit="1" customWidth="1"/>
    <col min="11021" max="11021" width="10.875" style="3" customWidth="1"/>
    <col min="11022" max="11022" width="13.625" style="3" customWidth="1"/>
    <col min="11023" max="11023" width="13.375" style="3" customWidth="1"/>
    <col min="11024" max="11024" width="2.125" style="3" customWidth="1"/>
    <col min="11025" max="11264" width="9" style="3" customWidth="1"/>
    <col min="11265" max="11265" width="3.375" style="3" customWidth="1"/>
    <col min="11266" max="11266" width="15.875" style="3" customWidth="1"/>
    <col min="11267" max="11267" width="10.875" style="3" customWidth="1"/>
    <col min="11268" max="11268" width="15.75" style="3" bestFit="1" customWidth="1"/>
    <col min="11269" max="11269" width="10.875" style="3" customWidth="1"/>
    <col min="11270" max="11270" width="10.5" style="3" customWidth="1"/>
    <col min="11271" max="11271" width="10.875" style="3" customWidth="1"/>
    <col min="11272" max="11272" width="12.875" style="3" bestFit="1" customWidth="1"/>
    <col min="11273" max="11273" width="10.875" style="3" customWidth="1"/>
    <col min="11274" max="11274" width="10.5" style="3" bestFit="1" customWidth="1"/>
    <col min="11275" max="11275" width="10.875" style="3" customWidth="1"/>
    <col min="11276" max="11276" width="10.75" style="3" bestFit="1" customWidth="1"/>
    <col min="11277" max="11277" width="10.875" style="3" customWidth="1"/>
    <col min="11278" max="11278" width="13.625" style="3" customWidth="1"/>
    <col min="11279" max="11279" width="13.375" style="3" customWidth="1"/>
    <col min="11280" max="11280" width="2.125" style="3" customWidth="1"/>
    <col min="11281" max="11520" width="9" style="3" customWidth="1"/>
    <col min="11521" max="11521" width="3.375" style="3" customWidth="1"/>
    <col min="11522" max="11522" width="15.875" style="3" customWidth="1"/>
    <col min="11523" max="11523" width="10.875" style="3" customWidth="1"/>
    <col min="11524" max="11524" width="15.75" style="3" bestFit="1" customWidth="1"/>
    <col min="11525" max="11525" width="10.875" style="3" customWidth="1"/>
    <col min="11526" max="11526" width="10.5" style="3" customWidth="1"/>
    <col min="11527" max="11527" width="10.875" style="3" customWidth="1"/>
    <col min="11528" max="11528" width="12.875" style="3" bestFit="1" customWidth="1"/>
    <col min="11529" max="11529" width="10.875" style="3" customWidth="1"/>
    <col min="11530" max="11530" width="10.5" style="3" bestFit="1" customWidth="1"/>
    <col min="11531" max="11531" width="10.875" style="3" customWidth="1"/>
    <col min="11532" max="11532" width="10.75" style="3" bestFit="1" customWidth="1"/>
    <col min="11533" max="11533" width="10.875" style="3" customWidth="1"/>
    <col min="11534" max="11534" width="13.625" style="3" customWidth="1"/>
    <col min="11535" max="11535" width="13.375" style="3" customWidth="1"/>
    <col min="11536" max="11536" width="2.125" style="3" customWidth="1"/>
    <col min="11537" max="11776" width="9" style="3" customWidth="1"/>
    <col min="11777" max="11777" width="3.375" style="3" customWidth="1"/>
    <col min="11778" max="11778" width="15.875" style="3" customWidth="1"/>
    <col min="11779" max="11779" width="10.875" style="3" customWidth="1"/>
    <col min="11780" max="11780" width="15.75" style="3" bestFit="1" customWidth="1"/>
    <col min="11781" max="11781" width="10.875" style="3" customWidth="1"/>
    <col min="11782" max="11782" width="10.5" style="3" customWidth="1"/>
    <col min="11783" max="11783" width="10.875" style="3" customWidth="1"/>
    <col min="11784" max="11784" width="12.875" style="3" bestFit="1" customWidth="1"/>
    <col min="11785" max="11785" width="10.875" style="3" customWidth="1"/>
    <col min="11786" max="11786" width="10.5" style="3" bestFit="1" customWidth="1"/>
    <col min="11787" max="11787" width="10.875" style="3" customWidth="1"/>
    <col min="11788" max="11788" width="10.75" style="3" bestFit="1" customWidth="1"/>
    <col min="11789" max="11789" width="10.875" style="3" customWidth="1"/>
    <col min="11790" max="11790" width="13.625" style="3" customWidth="1"/>
    <col min="11791" max="11791" width="13.375" style="3" customWidth="1"/>
    <col min="11792" max="11792" width="2.125" style="3" customWidth="1"/>
    <col min="11793" max="12032" width="9" style="3" customWidth="1"/>
    <col min="12033" max="12033" width="3.375" style="3" customWidth="1"/>
    <col min="12034" max="12034" width="15.875" style="3" customWidth="1"/>
    <col min="12035" max="12035" width="10.875" style="3" customWidth="1"/>
    <col min="12036" max="12036" width="15.75" style="3" bestFit="1" customWidth="1"/>
    <col min="12037" max="12037" width="10.875" style="3" customWidth="1"/>
    <col min="12038" max="12038" width="10.5" style="3" customWidth="1"/>
    <col min="12039" max="12039" width="10.875" style="3" customWidth="1"/>
    <col min="12040" max="12040" width="12.875" style="3" bestFit="1" customWidth="1"/>
    <col min="12041" max="12041" width="10.875" style="3" customWidth="1"/>
    <col min="12042" max="12042" width="10.5" style="3" bestFit="1" customWidth="1"/>
    <col min="12043" max="12043" width="10.875" style="3" customWidth="1"/>
    <col min="12044" max="12044" width="10.75" style="3" bestFit="1" customWidth="1"/>
    <col min="12045" max="12045" width="10.875" style="3" customWidth="1"/>
    <col min="12046" max="12046" width="13.625" style="3" customWidth="1"/>
    <col min="12047" max="12047" width="13.375" style="3" customWidth="1"/>
    <col min="12048" max="12048" width="2.125" style="3" customWidth="1"/>
    <col min="12049" max="12288" width="9" style="3" customWidth="1"/>
    <col min="12289" max="12289" width="3.375" style="3" customWidth="1"/>
    <col min="12290" max="12290" width="15.875" style="3" customWidth="1"/>
    <col min="12291" max="12291" width="10.875" style="3" customWidth="1"/>
    <col min="12292" max="12292" width="15.75" style="3" bestFit="1" customWidth="1"/>
    <col min="12293" max="12293" width="10.875" style="3" customWidth="1"/>
    <col min="12294" max="12294" width="10.5" style="3" customWidth="1"/>
    <col min="12295" max="12295" width="10.875" style="3" customWidth="1"/>
    <col min="12296" max="12296" width="12.875" style="3" bestFit="1" customWidth="1"/>
    <col min="12297" max="12297" width="10.875" style="3" customWidth="1"/>
    <col min="12298" max="12298" width="10.5" style="3" bestFit="1" customWidth="1"/>
    <col min="12299" max="12299" width="10.875" style="3" customWidth="1"/>
    <col min="12300" max="12300" width="10.75" style="3" bestFit="1" customWidth="1"/>
    <col min="12301" max="12301" width="10.875" style="3" customWidth="1"/>
    <col min="12302" max="12302" width="13.625" style="3" customWidth="1"/>
    <col min="12303" max="12303" width="13.375" style="3" customWidth="1"/>
    <col min="12304" max="12304" width="2.125" style="3" customWidth="1"/>
    <col min="12305" max="12544" width="9" style="3" customWidth="1"/>
    <col min="12545" max="12545" width="3.375" style="3" customWidth="1"/>
    <col min="12546" max="12546" width="15.875" style="3" customWidth="1"/>
    <col min="12547" max="12547" width="10.875" style="3" customWidth="1"/>
    <col min="12548" max="12548" width="15.75" style="3" bestFit="1" customWidth="1"/>
    <col min="12549" max="12549" width="10.875" style="3" customWidth="1"/>
    <col min="12550" max="12550" width="10.5" style="3" customWidth="1"/>
    <col min="12551" max="12551" width="10.875" style="3" customWidth="1"/>
    <col min="12552" max="12552" width="12.875" style="3" bestFit="1" customWidth="1"/>
    <col min="12553" max="12553" width="10.875" style="3" customWidth="1"/>
    <col min="12554" max="12554" width="10.5" style="3" bestFit="1" customWidth="1"/>
    <col min="12555" max="12555" width="10.875" style="3" customWidth="1"/>
    <col min="12556" max="12556" width="10.75" style="3" bestFit="1" customWidth="1"/>
    <col min="12557" max="12557" width="10.875" style="3" customWidth="1"/>
    <col min="12558" max="12558" width="13.625" style="3" customWidth="1"/>
    <col min="12559" max="12559" width="13.375" style="3" customWidth="1"/>
    <col min="12560" max="12560" width="2.125" style="3" customWidth="1"/>
    <col min="12561" max="12800" width="9" style="3" customWidth="1"/>
    <col min="12801" max="12801" width="3.375" style="3" customWidth="1"/>
    <col min="12802" max="12802" width="15.875" style="3" customWidth="1"/>
    <col min="12803" max="12803" width="10.875" style="3" customWidth="1"/>
    <col min="12804" max="12804" width="15.75" style="3" bestFit="1" customWidth="1"/>
    <col min="12805" max="12805" width="10.875" style="3" customWidth="1"/>
    <col min="12806" max="12806" width="10.5" style="3" customWidth="1"/>
    <col min="12807" max="12807" width="10.875" style="3" customWidth="1"/>
    <col min="12808" max="12808" width="12.875" style="3" bestFit="1" customWidth="1"/>
    <col min="12809" max="12809" width="10.875" style="3" customWidth="1"/>
    <col min="12810" max="12810" width="10.5" style="3" bestFit="1" customWidth="1"/>
    <col min="12811" max="12811" width="10.875" style="3" customWidth="1"/>
    <col min="12812" max="12812" width="10.75" style="3" bestFit="1" customWidth="1"/>
    <col min="12813" max="12813" width="10.875" style="3" customWidth="1"/>
    <col min="12814" max="12814" width="13.625" style="3" customWidth="1"/>
    <col min="12815" max="12815" width="13.375" style="3" customWidth="1"/>
    <col min="12816" max="12816" width="2.125" style="3" customWidth="1"/>
    <col min="12817" max="13056" width="9" style="3" customWidth="1"/>
    <col min="13057" max="13057" width="3.375" style="3" customWidth="1"/>
    <col min="13058" max="13058" width="15.875" style="3" customWidth="1"/>
    <col min="13059" max="13059" width="10.875" style="3" customWidth="1"/>
    <col min="13060" max="13060" width="15.75" style="3" bestFit="1" customWidth="1"/>
    <col min="13061" max="13061" width="10.875" style="3" customWidth="1"/>
    <col min="13062" max="13062" width="10.5" style="3" customWidth="1"/>
    <col min="13063" max="13063" width="10.875" style="3" customWidth="1"/>
    <col min="13064" max="13064" width="12.875" style="3" bestFit="1" customWidth="1"/>
    <col min="13065" max="13065" width="10.875" style="3" customWidth="1"/>
    <col min="13066" max="13066" width="10.5" style="3" bestFit="1" customWidth="1"/>
    <col min="13067" max="13067" width="10.875" style="3" customWidth="1"/>
    <col min="13068" max="13068" width="10.75" style="3" bestFit="1" customWidth="1"/>
    <col min="13069" max="13069" width="10.875" style="3" customWidth="1"/>
    <col min="13070" max="13070" width="13.625" style="3" customWidth="1"/>
    <col min="13071" max="13071" width="13.375" style="3" customWidth="1"/>
    <col min="13072" max="13072" width="2.125" style="3" customWidth="1"/>
    <col min="13073" max="13312" width="9" style="3" customWidth="1"/>
    <col min="13313" max="13313" width="3.375" style="3" customWidth="1"/>
    <col min="13314" max="13314" width="15.875" style="3" customWidth="1"/>
    <col min="13315" max="13315" width="10.875" style="3" customWidth="1"/>
    <col min="13316" max="13316" width="15.75" style="3" bestFit="1" customWidth="1"/>
    <col min="13317" max="13317" width="10.875" style="3" customWidth="1"/>
    <col min="13318" max="13318" width="10.5" style="3" customWidth="1"/>
    <col min="13319" max="13319" width="10.875" style="3" customWidth="1"/>
    <col min="13320" max="13320" width="12.875" style="3" bestFit="1" customWidth="1"/>
    <col min="13321" max="13321" width="10.875" style="3" customWidth="1"/>
    <col min="13322" max="13322" width="10.5" style="3" bestFit="1" customWidth="1"/>
    <col min="13323" max="13323" width="10.875" style="3" customWidth="1"/>
    <col min="13324" max="13324" width="10.75" style="3" bestFit="1" customWidth="1"/>
    <col min="13325" max="13325" width="10.875" style="3" customWidth="1"/>
    <col min="13326" max="13326" width="13.625" style="3" customWidth="1"/>
    <col min="13327" max="13327" width="13.375" style="3" customWidth="1"/>
    <col min="13328" max="13328" width="2.125" style="3" customWidth="1"/>
    <col min="13329" max="13568" width="9" style="3" customWidth="1"/>
    <col min="13569" max="13569" width="3.375" style="3" customWidth="1"/>
    <col min="13570" max="13570" width="15.875" style="3" customWidth="1"/>
    <col min="13571" max="13571" width="10.875" style="3" customWidth="1"/>
    <col min="13572" max="13572" width="15.75" style="3" bestFit="1" customWidth="1"/>
    <col min="13573" max="13573" width="10.875" style="3" customWidth="1"/>
    <col min="13574" max="13574" width="10.5" style="3" customWidth="1"/>
    <col min="13575" max="13575" width="10.875" style="3" customWidth="1"/>
    <col min="13576" max="13576" width="12.875" style="3" bestFit="1" customWidth="1"/>
    <col min="13577" max="13577" width="10.875" style="3" customWidth="1"/>
    <col min="13578" max="13578" width="10.5" style="3" bestFit="1" customWidth="1"/>
    <col min="13579" max="13579" width="10.875" style="3" customWidth="1"/>
    <col min="13580" max="13580" width="10.75" style="3" bestFit="1" customWidth="1"/>
    <col min="13581" max="13581" width="10.875" style="3" customWidth="1"/>
    <col min="13582" max="13582" width="13.625" style="3" customWidth="1"/>
    <col min="13583" max="13583" width="13.375" style="3" customWidth="1"/>
    <col min="13584" max="13584" width="2.125" style="3" customWidth="1"/>
    <col min="13585" max="13824" width="9" style="3" customWidth="1"/>
    <col min="13825" max="13825" width="3.375" style="3" customWidth="1"/>
    <col min="13826" max="13826" width="15.875" style="3" customWidth="1"/>
    <col min="13827" max="13827" width="10.875" style="3" customWidth="1"/>
    <col min="13828" max="13828" width="15.75" style="3" bestFit="1" customWidth="1"/>
    <col min="13829" max="13829" width="10.875" style="3" customWidth="1"/>
    <col min="13830" max="13830" width="10.5" style="3" customWidth="1"/>
    <col min="13831" max="13831" width="10.875" style="3" customWidth="1"/>
    <col min="13832" max="13832" width="12.875" style="3" bestFit="1" customWidth="1"/>
    <col min="13833" max="13833" width="10.875" style="3" customWidth="1"/>
    <col min="13834" max="13834" width="10.5" style="3" bestFit="1" customWidth="1"/>
    <col min="13835" max="13835" width="10.875" style="3" customWidth="1"/>
    <col min="13836" max="13836" width="10.75" style="3" bestFit="1" customWidth="1"/>
    <col min="13837" max="13837" width="10.875" style="3" customWidth="1"/>
    <col min="13838" max="13838" width="13.625" style="3" customWidth="1"/>
    <col min="13839" max="13839" width="13.375" style="3" customWidth="1"/>
    <col min="13840" max="13840" width="2.125" style="3" customWidth="1"/>
    <col min="13841" max="14080" width="9" style="3" customWidth="1"/>
    <col min="14081" max="14081" width="3.375" style="3" customWidth="1"/>
    <col min="14082" max="14082" width="15.875" style="3" customWidth="1"/>
    <col min="14083" max="14083" width="10.875" style="3" customWidth="1"/>
    <col min="14084" max="14084" width="15.75" style="3" bestFit="1" customWidth="1"/>
    <col min="14085" max="14085" width="10.875" style="3" customWidth="1"/>
    <col min="14086" max="14086" width="10.5" style="3" customWidth="1"/>
    <col min="14087" max="14087" width="10.875" style="3" customWidth="1"/>
    <col min="14088" max="14088" width="12.875" style="3" bestFit="1" customWidth="1"/>
    <col min="14089" max="14089" width="10.875" style="3" customWidth="1"/>
    <col min="14090" max="14090" width="10.5" style="3" bestFit="1" customWidth="1"/>
    <col min="14091" max="14091" width="10.875" style="3" customWidth="1"/>
    <col min="14092" max="14092" width="10.75" style="3" bestFit="1" customWidth="1"/>
    <col min="14093" max="14093" width="10.875" style="3" customWidth="1"/>
    <col min="14094" max="14094" width="13.625" style="3" customWidth="1"/>
    <col min="14095" max="14095" width="13.375" style="3" customWidth="1"/>
    <col min="14096" max="14096" width="2.125" style="3" customWidth="1"/>
    <col min="14097" max="14336" width="9" style="3" customWidth="1"/>
    <col min="14337" max="14337" width="3.375" style="3" customWidth="1"/>
    <col min="14338" max="14338" width="15.875" style="3" customWidth="1"/>
    <col min="14339" max="14339" width="10.875" style="3" customWidth="1"/>
    <col min="14340" max="14340" width="15.75" style="3" bestFit="1" customWidth="1"/>
    <col min="14341" max="14341" width="10.875" style="3" customWidth="1"/>
    <col min="14342" max="14342" width="10.5" style="3" customWidth="1"/>
    <col min="14343" max="14343" width="10.875" style="3" customWidth="1"/>
    <col min="14344" max="14344" width="12.875" style="3" bestFit="1" customWidth="1"/>
    <col min="14345" max="14345" width="10.875" style="3" customWidth="1"/>
    <col min="14346" max="14346" width="10.5" style="3" bestFit="1" customWidth="1"/>
    <col min="14347" max="14347" width="10.875" style="3" customWidth="1"/>
    <col min="14348" max="14348" width="10.75" style="3" bestFit="1" customWidth="1"/>
    <col min="14349" max="14349" width="10.875" style="3" customWidth="1"/>
    <col min="14350" max="14350" width="13.625" style="3" customWidth="1"/>
    <col min="14351" max="14351" width="13.375" style="3" customWidth="1"/>
    <col min="14352" max="14352" width="2.125" style="3" customWidth="1"/>
    <col min="14353" max="14592" width="9" style="3" customWidth="1"/>
    <col min="14593" max="14593" width="3.375" style="3" customWidth="1"/>
    <col min="14594" max="14594" width="15.875" style="3" customWidth="1"/>
    <col min="14595" max="14595" width="10.875" style="3" customWidth="1"/>
    <col min="14596" max="14596" width="15.75" style="3" bestFit="1" customWidth="1"/>
    <col min="14597" max="14597" width="10.875" style="3" customWidth="1"/>
    <col min="14598" max="14598" width="10.5" style="3" customWidth="1"/>
    <col min="14599" max="14599" width="10.875" style="3" customWidth="1"/>
    <col min="14600" max="14600" width="12.875" style="3" bestFit="1" customWidth="1"/>
    <col min="14601" max="14601" width="10.875" style="3" customWidth="1"/>
    <col min="14602" max="14602" width="10.5" style="3" bestFit="1" customWidth="1"/>
    <col min="14603" max="14603" width="10.875" style="3" customWidth="1"/>
    <col min="14604" max="14604" width="10.75" style="3" bestFit="1" customWidth="1"/>
    <col min="14605" max="14605" width="10.875" style="3" customWidth="1"/>
    <col min="14606" max="14606" width="13.625" style="3" customWidth="1"/>
    <col min="14607" max="14607" width="13.375" style="3" customWidth="1"/>
    <col min="14608" max="14608" width="2.125" style="3" customWidth="1"/>
    <col min="14609" max="14848" width="9" style="3" customWidth="1"/>
    <col min="14849" max="14849" width="3.375" style="3" customWidth="1"/>
    <col min="14850" max="14850" width="15.875" style="3" customWidth="1"/>
    <col min="14851" max="14851" width="10.875" style="3" customWidth="1"/>
    <col min="14852" max="14852" width="15.75" style="3" bestFit="1" customWidth="1"/>
    <col min="14853" max="14853" width="10.875" style="3" customWidth="1"/>
    <col min="14854" max="14854" width="10.5" style="3" customWidth="1"/>
    <col min="14855" max="14855" width="10.875" style="3" customWidth="1"/>
    <col min="14856" max="14856" width="12.875" style="3" bestFit="1" customWidth="1"/>
    <col min="14857" max="14857" width="10.875" style="3" customWidth="1"/>
    <col min="14858" max="14858" width="10.5" style="3" bestFit="1" customWidth="1"/>
    <col min="14859" max="14859" width="10.875" style="3" customWidth="1"/>
    <col min="14860" max="14860" width="10.75" style="3" bestFit="1" customWidth="1"/>
    <col min="14861" max="14861" width="10.875" style="3" customWidth="1"/>
    <col min="14862" max="14862" width="13.625" style="3" customWidth="1"/>
    <col min="14863" max="14863" width="13.375" style="3" customWidth="1"/>
    <col min="14864" max="14864" width="2.125" style="3" customWidth="1"/>
    <col min="14865" max="15104" width="9" style="3" customWidth="1"/>
    <col min="15105" max="15105" width="3.375" style="3" customWidth="1"/>
    <col min="15106" max="15106" width="15.875" style="3" customWidth="1"/>
    <col min="15107" max="15107" width="10.875" style="3" customWidth="1"/>
    <col min="15108" max="15108" width="15.75" style="3" bestFit="1" customWidth="1"/>
    <col min="15109" max="15109" width="10.875" style="3" customWidth="1"/>
    <col min="15110" max="15110" width="10.5" style="3" customWidth="1"/>
    <col min="15111" max="15111" width="10.875" style="3" customWidth="1"/>
    <col min="15112" max="15112" width="12.875" style="3" bestFit="1" customWidth="1"/>
    <col min="15113" max="15113" width="10.875" style="3" customWidth="1"/>
    <col min="15114" max="15114" width="10.5" style="3" bestFit="1" customWidth="1"/>
    <col min="15115" max="15115" width="10.875" style="3" customWidth="1"/>
    <col min="15116" max="15116" width="10.75" style="3" bestFit="1" customWidth="1"/>
    <col min="15117" max="15117" width="10.875" style="3" customWidth="1"/>
    <col min="15118" max="15118" width="13.625" style="3" customWidth="1"/>
    <col min="15119" max="15119" width="13.375" style="3" customWidth="1"/>
    <col min="15120" max="15120" width="2.125" style="3" customWidth="1"/>
    <col min="15121" max="15360" width="9" style="3" customWidth="1"/>
    <col min="15361" max="15361" width="3.375" style="3" customWidth="1"/>
    <col min="15362" max="15362" width="15.875" style="3" customWidth="1"/>
    <col min="15363" max="15363" width="10.875" style="3" customWidth="1"/>
    <col min="15364" max="15364" width="15.75" style="3" bestFit="1" customWidth="1"/>
    <col min="15365" max="15365" width="10.875" style="3" customWidth="1"/>
    <col min="15366" max="15366" width="10.5" style="3" customWidth="1"/>
    <col min="15367" max="15367" width="10.875" style="3" customWidth="1"/>
    <col min="15368" max="15368" width="12.875" style="3" bestFit="1" customWidth="1"/>
    <col min="15369" max="15369" width="10.875" style="3" customWidth="1"/>
    <col min="15370" max="15370" width="10.5" style="3" bestFit="1" customWidth="1"/>
    <col min="15371" max="15371" width="10.875" style="3" customWidth="1"/>
    <col min="15372" max="15372" width="10.75" style="3" bestFit="1" customWidth="1"/>
    <col min="15373" max="15373" width="10.875" style="3" customWidth="1"/>
    <col min="15374" max="15374" width="13.625" style="3" customWidth="1"/>
    <col min="15375" max="15375" width="13.375" style="3" customWidth="1"/>
    <col min="15376" max="15376" width="2.125" style="3" customWidth="1"/>
    <col min="15377" max="15616" width="9" style="3" customWidth="1"/>
    <col min="15617" max="15617" width="3.375" style="3" customWidth="1"/>
    <col min="15618" max="15618" width="15.875" style="3" customWidth="1"/>
    <col min="15619" max="15619" width="10.875" style="3" customWidth="1"/>
    <col min="15620" max="15620" width="15.75" style="3" bestFit="1" customWidth="1"/>
    <col min="15621" max="15621" width="10.875" style="3" customWidth="1"/>
    <col min="15622" max="15622" width="10.5" style="3" customWidth="1"/>
    <col min="15623" max="15623" width="10.875" style="3" customWidth="1"/>
    <col min="15624" max="15624" width="12.875" style="3" bestFit="1" customWidth="1"/>
    <col min="15625" max="15625" width="10.875" style="3" customWidth="1"/>
    <col min="15626" max="15626" width="10.5" style="3" bestFit="1" customWidth="1"/>
    <col min="15627" max="15627" width="10.875" style="3" customWidth="1"/>
    <col min="15628" max="15628" width="10.75" style="3" bestFit="1" customWidth="1"/>
    <col min="15629" max="15629" width="10.875" style="3" customWidth="1"/>
    <col min="15630" max="15630" width="13.625" style="3" customWidth="1"/>
    <col min="15631" max="15631" width="13.375" style="3" customWidth="1"/>
    <col min="15632" max="15632" width="2.125" style="3" customWidth="1"/>
    <col min="15633" max="15872" width="9" style="3" customWidth="1"/>
    <col min="15873" max="15873" width="3.375" style="3" customWidth="1"/>
    <col min="15874" max="15874" width="15.875" style="3" customWidth="1"/>
    <col min="15875" max="15875" width="10.875" style="3" customWidth="1"/>
    <col min="15876" max="15876" width="15.75" style="3" bestFit="1" customWidth="1"/>
    <col min="15877" max="15877" width="10.875" style="3" customWidth="1"/>
    <col min="15878" max="15878" width="10.5" style="3" customWidth="1"/>
    <col min="15879" max="15879" width="10.875" style="3" customWidth="1"/>
    <col min="15880" max="15880" width="12.875" style="3" bestFit="1" customWidth="1"/>
    <col min="15881" max="15881" width="10.875" style="3" customWidth="1"/>
    <col min="15882" max="15882" width="10.5" style="3" bestFit="1" customWidth="1"/>
    <col min="15883" max="15883" width="10.875" style="3" customWidth="1"/>
    <col min="15884" max="15884" width="10.75" style="3" bestFit="1" customWidth="1"/>
    <col min="15885" max="15885" width="10.875" style="3" customWidth="1"/>
    <col min="15886" max="15886" width="13.625" style="3" customWidth="1"/>
    <col min="15887" max="15887" width="13.375" style="3" customWidth="1"/>
    <col min="15888" max="15888" width="2.125" style="3" customWidth="1"/>
    <col min="15889" max="16128" width="9" style="3" customWidth="1"/>
    <col min="16129" max="16129" width="3.375" style="3" customWidth="1"/>
    <col min="16130" max="16130" width="15.875" style="3" customWidth="1"/>
    <col min="16131" max="16131" width="10.875" style="3" customWidth="1"/>
    <col min="16132" max="16132" width="15.75" style="3" bestFit="1" customWidth="1"/>
    <col min="16133" max="16133" width="10.875" style="3" customWidth="1"/>
    <col min="16134" max="16134" width="10.5" style="3" customWidth="1"/>
    <col min="16135" max="16135" width="10.875" style="3" customWidth="1"/>
    <col min="16136" max="16136" width="12.875" style="3" bestFit="1" customWidth="1"/>
    <col min="16137" max="16137" width="10.875" style="3" customWidth="1"/>
    <col min="16138" max="16138" width="10.5" style="3" bestFit="1" customWidth="1"/>
    <col min="16139" max="16139" width="10.875" style="3" customWidth="1"/>
    <col min="16140" max="16140" width="10.75" style="3" bestFit="1" customWidth="1"/>
    <col min="16141" max="16141" width="10.875" style="3" customWidth="1"/>
    <col min="16142" max="16142" width="13.625" style="3" customWidth="1"/>
    <col min="16143" max="16143" width="13.375" style="3" customWidth="1"/>
    <col min="16144" max="16144" width="2.125" style="3" customWidth="1"/>
    <col min="16145" max="16384" width="9" style="3" customWidth="1"/>
  </cols>
  <sheetData>
    <row r="1" spans="1:16" ht="24.95" customHeight="1">
      <c r="A1" s="35" t="s">
        <v>169</v>
      </c>
    </row>
    <row r="2" spans="1:16" s="22" customFormat="1" ht="13.2">
      <c r="A2" s="38"/>
    </row>
    <row r="3" spans="1:16" s="4" customFormat="1" ht="13.2">
      <c r="A3" s="38"/>
      <c r="B3" s="4"/>
      <c r="C3" s="4"/>
      <c r="D3" s="4"/>
      <c r="E3" s="4"/>
      <c r="F3" s="4"/>
      <c r="G3" s="4"/>
      <c r="H3" s="4"/>
      <c r="I3" s="4"/>
      <c r="J3" s="4"/>
      <c r="K3" s="4"/>
      <c r="L3" s="4"/>
      <c r="M3" s="4"/>
      <c r="N3" s="4"/>
      <c r="O3" s="16" t="s">
        <v>21</v>
      </c>
      <c r="P3" s="4"/>
    </row>
    <row r="4" spans="1:16" s="4" customFormat="1" ht="30" customHeight="1">
      <c r="A4" s="4"/>
      <c r="B4" s="7" t="s">
        <v>117</v>
      </c>
      <c r="C4" s="10" t="s">
        <v>100</v>
      </c>
      <c r="D4" s="10"/>
      <c r="E4" s="10" t="s">
        <v>115</v>
      </c>
      <c r="F4" s="10"/>
      <c r="G4" s="10" t="s">
        <v>118</v>
      </c>
      <c r="H4" s="10"/>
      <c r="I4" s="10" t="s">
        <v>120</v>
      </c>
      <c r="J4" s="10"/>
      <c r="K4" s="10" t="s">
        <v>99</v>
      </c>
      <c r="L4" s="10"/>
      <c r="M4" s="53" t="s">
        <v>79</v>
      </c>
      <c r="N4" s="53"/>
      <c r="O4" s="8" t="s">
        <v>93</v>
      </c>
      <c r="P4" s="4"/>
    </row>
    <row r="5" spans="1:16" s="4" customFormat="1" ht="20.100000000000001" customHeight="1">
      <c r="A5" s="4" t="s">
        <v>122</v>
      </c>
      <c r="B5" s="32"/>
      <c r="C5" s="8" t="s">
        <v>42</v>
      </c>
      <c r="D5" s="8" t="s">
        <v>123</v>
      </c>
      <c r="E5" s="8" t="s">
        <v>42</v>
      </c>
      <c r="F5" s="8" t="s">
        <v>123</v>
      </c>
      <c r="G5" s="8" t="s">
        <v>42</v>
      </c>
      <c r="H5" s="8" t="s">
        <v>123</v>
      </c>
      <c r="I5" s="8" t="s">
        <v>42</v>
      </c>
      <c r="J5" s="8" t="s">
        <v>123</v>
      </c>
      <c r="K5" s="8" t="s">
        <v>42</v>
      </c>
      <c r="L5" s="8" t="s">
        <v>123</v>
      </c>
      <c r="M5" s="8" t="s">
        <v>42</v>
      </c>
      <c r="N5" s="8" t="s">
        <v>123</v>
      </c>
      <c r="O5" s="8" t="s">
        <v>123</v>
      </c>
      <c r="P5" s="4"/>
    </row>
    <row r="6" spans="1:16" s="4" customFormat="1" ht="30" customHeight="1">
      <c r="A6" s="4"/>
      <c r="B6" s="8" t="s">
        <v>103</v>
      </c>
      <c r="C6" s="52">
        <v>76865</v>
      </c>
      <c r="D6" s="52">
        <v>2658298</v>
      </c>
      <c r="E6" s="52">
        <v>2041</v>
      </c>
      <c r="F6" s="52">
        <v>340785</v>
      </c>
      <c r="G6" s="52">
        <v>5630</v>
      </c>
      <c r="H6" s="52">
        <v>1621896</v>
      </c>
      <c r="I6" s="52">
        <v>8718</v>
      </c>
      <c r="J6" s="52">
        <v>95623</v>
      </c>
      <c r="K6" s="52">
        <v>6776</v>
      </c>
      <c r="L6" s="52">
        <v>155539</v>
      </c>
      <c r="M6" s="52">
        <v>395</v>
      </c>
      <c r="N6" s="52">
        <v>11976</v>
      </c>
      <c r="O6" s="52">
        <v>4884117</v>
      </c>
      <c r="P6" s="19"/>
    </row>
    <row r="7" spans="1:16" s="4" customFormat="1" ht="30" customHeight="1">
      <c r="A7" s="4"/>
      <c r="B7" s="8" t="s">
        <v>2</v>
      </c>
      <c r="C7" s="52">
        <v>82958</v>
      </c>
      <c r="D7" s="52">
        <v>2923448</v>
      </c>
      <c r="E7" s="52">
        <v>2516</v>
      </c>
      <c r="F7" s="52">
        <v>424237</v>
      </c>
      <c r="G7" s="52">
        <v>5726</v>
      </c>
      <c r="H7" s="52">
        <v>1645228</v>
      </c>
      <c r="I7" s="52">
        <v>9574</v>
      </c>
      <c r="J7" s="52">
        <v>103945</v>
      </c>
      <c r="K7" s="52">
        <v>7485</v>
      </c>
      <c r="L7" s="52">
        <v>168669</v>
      </c>
      <c r="M7" s="52">
        <v>464</v>
      </c>
      <c r="N7" s="52">
        <v>14148</v>
      </c>
      <c r="O7" s="52">
        <v>5279675</v>
      </c>
      <c r="P7" s="19"/>
    </row>
    <row r="8" spans="1:16" s="4" customFormat="1" ht="30" customHeight="1">
      <c r="A8" s="4"/>
      <c r="B8" s="8" t="s">
        <v>109</v>
      </c>
      <c r="C8" s="52">
        <v>88004</v>
      </c>
      <c r="D8" s="52">
        <v>3018363</v>
      </c>
      <c r="E8" s="52">
        <v>2667</v>
      </c>
      <c r="F8" s="52">
        <v>464155</v>
      </c>
      <c r="G8" s="52">
        <v>6016</v>
      </c>
      <c r="H8" s="52">
        <v>1697640</v>
      </c>
      <c r="I8" s="52">
        <v>10534</v>
      </c>
      <c r="J8" s="52">
        <v>119711</v>
      </c>
      <c r="K8" s="52">
        <v>7892</v>
      </c>
      <c r="L8" s="52">
        <v>178350</v>
      </c>
      <c r="M8" s="52">
        <v>531</v>
      </c>
      <c r="N8" s="52">
        <v>15822</v>
      </c>
      <c r="O8" s="52">
        <v>5494041</v>
      </c>
      <c r="P8" s="19"/>
    </row>
    <row r="9" spans="1:16" s="4" customFormat="1" ht="30" customHeight="1">
      <c r="A9" s="4"/>
      <c r="B9" s="8" t="s">
        <v>112</v>
      </c>
      <c r="C9" s="52">
        <v>76122</v>
      </c>
      <c r="D9" s="52">
        <v>2615064</v>
      </c>
      <c r="E9" s="52">
        <v>5966</v>
      </c>
      <c r="F9" s="52">
        <v>751569</v>
      </c>
      <c r="G9" s="52">
        <v>6127</v>
      </c>
      <c r="H9" s="52">
        <v>1695084</v>
      </c>
      <c r="I9" s="52">
        <v>11219</v>
      </c>
      <c r="J9" s="52">
        <v>133697</v>
      </c>
      <c r="K9" s="52">
        <v>7967</v>
      </c>
      <c r="L9" s="52">
        <v>160167</v>
      </c>
      <c r="M9" s="52">
        <v>555</v>
      </c>
      <c r="N9" s="52">
        <v>17670</v>
      </c>
      <c r="O9" s="52">
        <v>5373251</v>
      </c>
      <c r="P9" s="19"/>
    </row>
    <row r="10" spans="1:16" s="4" customFormat="1" ht="30" customHeight="1">
      <c r="A10" s="4"/>
      <c r="B10" s="8" t="s">
        <v>114</v>
      </c>
      <c r="C10" s="52">
        <v>80265</v>
      </c>
      <c r="D10" s="52">
        <v>2733818</v>
      </c>
      <c r="E10" s="52">
        <v>5858</v>
      </c>
      <c r="F10" s="52">
        <v>787764</v>
      </c>
      <c r="G10" s="52">
        <v>6198</v>
      </c>
      <c r="H10" s="52">
        <v>1741687</v>
      </c>
      <c r="I10" s="52">
        <v>11454</v>
      </c>
      <c r="J10" s="52">
        <v>135024</v>
      </c>
      <c r="K10" s="52">
        <v>7662</v>
      </c>
      <c r="L10" s="52">
        <v>143226</v>
      </c>
      <c r="M10" s="52">
        <v>609</v>
      </c>
      <c r="N10" s="52">
        <v>18993</v>
      </c>
      <c r="O10" s="52">
        <v>5560512</v>
      </c>
      <c r="P10" s="19"/>
    </row>
    <row r="11" spans="1:16" s="4" customFormat="1" ht="30" customHeight="1">
      <c r="A11" s="4"/>
      <c r="B11" s="8" t="s">
        <v>142</v>
      </c>
      <c r="C11" s="52">
        <v>87310</v>
      </c>
      <c r="D11" s="52">
        <v>2963025</v>
      </c>
      <c r="E11" s="52">
        <v>5396</v>
      </c>
      <c r="F11" s="52">
        <v>788043</v>
      </c>
      <c r="G11" s="52">
        <v>5817</v>
      </c>
      <c r="H11" s="52">
        <v>1629502</v>
      </c>
      <c r="I11" s="52">
        <f>11841+27</f>
        <v>11868</v>
      </c>
      <c r="J11" s="52">
        <v>140820</v>
      </c>
      <c r="K11" s="52">
        <f>4481+2981</f>
        <v>7462</v>
      </c>
      <c r="L11" s="52">
        <v>133066</v>
      </c>
      <c r="M11" s="52">
        <v>602</v>
      </c>
      <c r="N11" s="52">
        <v>19529</v>
      </c>
      <c r="O11" s="52">
        <f t="shared" ref="O11:O17" si="0">D11+F11+H11+J11+L11+N11</f>
        <v>5673985</v>
      </c>
      <c r="P11" s="19"/>
    </row>
    <row r="12" spans="1:16" s="4" customFormat="1" ht="30" customHeight="1">
      <c r="A12" s="4"/>
      <c r="B12" s="8" t="s">
        <v>148</v>
      </c>
      <c r="C12" s="52">
        <v>90749</v>
      </c>
      <c r="D12" s="52">
        <v>3068510</v>
      </c>
      <c r="E12" s="52">
        <v>5235</v>
      </c>
      <c r="F12" s="52">
        <v>805448</v>
      </c>
      <c r="G12" s="52">
        <v>5807</v>
      </c>
      <c r="H12" s="52">
        <v>1665356</v>
      </c>
      <c r="I12" s="52">
        <f>11914+33</f>
        <v>11947</v>
      </c>
      <c r="J12" s="52">
        <v>153888</v>
      </c>
      <c r="K12" s="52">
        <f>4472+3612</f>
        <v>8084</v>
      </c>
      <c r="L12" s="52">
        <v>136516</v>
      </c>
      <c r="M12" s="52">
        <v>709</v>
      </c>
      <c r="N12" s="52">
        <v>22794</v>
      </c>
      <c r="O12" s="52">
        <f t="shared" si="0"/>
        <v>5852512</v>
      </c>
      <c r="P12" s="19"/>
    </row>
    <row r="13" spans="1:16" s="4" customFormat="1" ht="30" customHeight="1">
      <c r="A13" s="4"/>
      <c r="B13" s="8" t="s">
        <v>326</v>
      </c>
      <c r="C13" s="52">
        <v>93576</v>
      </c>
      <c r="D13" s="52">
        <v>3151559</v>
      </c>
      <c r="E13" s="52">
        <v>5590</v>
      </c>
      <c r="F13" s="52">
        <v>896341</v>
      </c>
      <c r="G13" s="52">
        <v>5801</v>
      </c>
      <c r="H13" s="52">
        <v>1682775</v>
      </c>
      <c r="I13" s="52">
        <v>12766</v>
      </c>
      <c r="J13" s="52">
        <v>171847</v>
      </c>
      <c r="K13" s="52">
        <v>8458</v>
      </c>
      <c r="L13" s="52">
        <v>136967</v>
      </c>
      <c r="M13" s="52">
        <v>698</v>
      </c>
      <c r="N13" s="52">
        <v>24248</v>
      </c>
      <c r="O13" s="52">
        <f t="shared" si="0"/>
        <v>6063737</v>
      </c>
      <c r="P13" s="19"/>
    </row>
    <row r="14" spans="1:16" s="4" customFormat="1" ht="30" customHeight="1">
      <c r="A14" s="4"/>
      <c r="B14" s="8" t="s">
        <v>57</v>
      </c>
      <c r="C14" s="52">
        <v>99303</v>
      </c>
      <c r="D14" s="52">
        <v>3341633</v>
      </c>
      <c r="E14" s="52">
        <v>5880</v>
      </c>
      <c r="F14" s="52">
        <v>954116</v>
      </c>
      <c r="G14" s="52">
        <v>6414</v>
      </c>
      <c r="H14" s="52">
        <v>1857548</v>
      </c>
      <c r="I14" s="52">
        <v>7344</v>
      </c>
      <c r="J14" s="52">
        <v>98847</v>
      </c>
      <c r="K14" s="52">
        <v>8574</v>
      </c>
      <c r="L14" s="52">
        <v>120850</v>
      </c>
      <c r="M14" s="52">
        <v>842</v>
      </c>
      <c r="N14" s="52">
        <v>23806</v>
      </c>
      <c r="O14" s="52">
        <f t="shared" si="0"/>
        <v>6396800</v>
      </c>
      <c r="P14" s="19"/>
    </row>
    <row r="15" spans="1:16" s="4" customFormat="1" ht="30" customHeight="1">
      <c r="A15" s="4"/>
      <c r="B15" s="8" t="s">
        <v>334</v>
      </c>
      <c r="C15" s="52">
        <v>102468</v>
      </c>
      <c r="D15" s="52">
        <v>3388379</v>
      </c>
      <c r="E15" s="52">
        <v>6206</v>
      </c>
      <c r="F15" s="52">
        <v>1021582</v>
      </c>
      <c r="G15" s="52">
        <v>6227</v>
      </c>
      <c r="H15" s="52">
        <v>1800208</v>
      </c>
      <c r="I15" s="52">
        <v>12997</v>
      </c>
      <c r="J15" s="52">
        <v>170106</v>
      </c>
      <c r="K15" s="52">
        <v>8113</v>
      </c>
      <c r="L15" s="52">
        <v>105503</v>
      </c>
      <c r="M15" s="52">
        <v>806</v>
      </c>
      <c r="N15" s="52">
        <v>25784</v>
      </c>
      <c r="O15" s="52">
        <f t="shared" si="0"/>
        <v>6511562</v>
      </c>
      <c r="P15" s="19"/>
    </row>
    <row r="16" spans="1:16" s="4" customFormat="1" ht="30" customHeight="1">
      <c r="A16" s="4"/>
      <c r="B16" s="8" t="s">
        <v>98</v>
      </c>
      <c r="C16" s="52">
        <v>106597</v>
      </c>
      <c r="D16" s="52">
        <v>3483234</v>
      </c>
      <c r="E16" s="52">
        <v>6977</v>
      </c>
      <c r="F16" s="52">
        <v>1148490</v>
      </c>
      <c r="G16" s="52">
        <v>6032</v>
      </c>
      <c r="H16" s="52">
        <v>1766958</v>
      </c>
      <c r="I16" s="52">
        <v>13813</v>
      </c>
      <c r="J16" s="52">
        <v>183827</v>
      </c>
      <c r="K16" s="52">
        <v>7908</v>
      </c>
      <c r="L16" s="52">
        <v>104736</v>
      </c>
      <c r="M16" s="52">
        <v>932</v>
      </c>
      <c r="N16" s="52">
        <v>28921</v>
      </c>
      <c r="O16" s="52">
        <f t="shared" si="0"/>
        <v>6716166</v>
      </c>
      <c r="P16" s="19"/>
    </row>
    <row r="17" spans="1:16" s="4" customFormat="1" ht="30" customHeight="1">
      <c r="A17" s="4"/>
      <c r="B17" s="8" t="s">
        <v>346</v>
      </c>
      <c r="C17" s="52">
        <v>113752</v>
      </c>
      <c r="D17" s="52">
        <v>3658484</v>
      </c>
      <c r="E17" s="52">
        <v>7699</v>
      </c>
      <c r="F17" s="52">
        <v>1215425</v>
      </c>
      <c r="G17" s="52">
        <v>5721</v>
      </c>
      <c r="H17" s="52">
        <v>1758408</v>
      </c>
      <c r="I17" s="52">
        <v>14030</v>
      </c>
      <c r="J17" s="52">
        <v>189338</v>
      </c>
      <c r="K17" s="52">
        <v>7786</v>
      </c>
      <c r="L17" s="52">
        <v>99026</v>
      </c>
      <c r="M17" s="52">
        <v>945</v>
      </c>
      <c r="N17" s="52">
        <v>30154</v>
      </c>
      <c r="O17" s="52">
        <f t="shared" si="0"/>
        <v>6950835</v>
      </c>
      <c r="P17" s="19"/>
    </row>
    <row r="18" spans="1:16" s="4" customFormat="1" ht="15" customHeight="1">
      <c r="A18" s="4"/>
      <c r="B18" s="4"/>
      <c r="C18" s="4"/>
      <c r="D18" s="4"/>
      <c r="E18" s="4"/>
      <c r="F18" s="4"/>
      <c r="G18" s="4"/>
      <c r="H18" s="4"/>
      <c r="I18" s="16"/>
      <c r="J18" s="4"/>
      <c r="K18" s="4"/>
      <c r="L18" s="4"/>
      <c r="M18" s="4"/>
      <c r="N18" s="4"/>
      <c r="O18" s="16" t="s">
        <v>97</v>
      </c>
      <c r="P18" s="4"/>
    </row>
    <row r="19" spans="1:16" s="4" customFormat="1" ht="15" customHeight="1">
      <c r="A19" s="4"/>
      <c r="B19" s="4"/>
      <c r="C19" s="4"/>
      <c r="D19" s="4"/>
      <c r="E19" s="4"/>
      <c r="F19" s="4"/>
      <c r="G19" s="4"/>
      <c r="H19" s="4"/>
      <c r="I19" s="4"/>
      <c r="J19" s="4"/>
      <c r="K19" s="4"/>
      <c r="L19" s="4"/>
      <c r="M19" s="4"/>
      <c r="N19" s="4"/>
      <c r="O19" s="4"/>
      <c r="P19" s="4"/>
    </row>
    <row r="20" spans="1:16" s="4" customFormat="1" ht="15" customHeight="1">
      <c r="A20" s="4"/>
      <c r="B20" s="4" t="s">
        <v>170</v>
      </c>
      <c r="C20" s="45"/>
      <c r="D20" s="45"/>
      <c r="E20" s="45"/>
      <c r="F20" s="45"/>
      <c r="G20" s="45"/>
      <c r="H20" s="45"/>
      <c r="I20" s="45"/>
      <c r="J20" s="45"/>
      <c r="K20" s="45"/>
      <c r="L20" s="45"/>
      <c r="M20" s="45"/>
      <c r="N20" s="45"/>
      <c r="O20" s="45"/>
      <c r="P20" s="4"/>
    </row>
    <row r="21" spans="1:16" s="22" customFormat="1" ht="15" customHeight="1">
      <c r="A21" s="50"/>
      <c r="B21" s="51" t="s">
        <v>124</v>
      </c>
      <c r="C21" s="50"/>
      <c r="D21" s="50"/>
      <c r="E21" s="50"/>
      <c r="F21" s="50"/>
      <c r="G21" s="50"/>
      <c r="H21" s="50"/>
      <c r="I21" s="50"/>
      <c r="J21" s="50"/>
      <c r="K21" s="50"/>
      <c r="L21" s="50"/>
      <c r="M21" s="50"/>
      <c r="N21" s="50"/>
      <c r="O21" s="50"/>
    </row>
    <row r="22" spans="1:16" s="22" customFormat="1">
      <c r="A22" s="50"/>
      <c r="B22" s="50"/>
      <c r="C22" s="50"/>
      <c r="D22" s="50"/>
      <c r="E22" s="50"/>
      <c r="F22" s="50"/>
      <c r="G22" s="50"/>
      <c r="H22" s="50"/>
      <c r="I22" s="50"/>
      <c r="J22" s="50"/>
      <c r="K22" s="50"/>
      <c r="L22" s="50"/>
      <c r="M22" s="50"/>
      <c r="N22" s="50"/>
      <c r="O22" s="54"/>
    </row>
    <row r="23" spans="1:16">
      <c r="A23" s="22"/>
      <c r="B23" s="22"/>
      <c r="C23" s="22"/>
      <c r="D23" s="22"/>
      <c r="E23" s="22"/>
      <c r="F23" s="22"/>
      <c r="G23" s="22"/>
      <c r="H23" s="22"/>
      <c r="I23" s="22"/>
      <c r="J23" s="22"/>
      <c r="K23" s="22"/>
      <c r="L23" s="22"/>
      <c r="M23" s="22"/>
      <c r="N23" s="22"/>
      <c r="O23" s="55"/>
      <c r="P23" s="22"/>
    </row>
    <row r="24" spans="1:16">
      <c r="O24" s="56"/>
    </row>
  </sheetData>
  <customSheetViews>
    <customSheetView guid="{A5EB8AB4-CC80-C84C-8B39-14C6B33257B7}" scale="85" view="pageBreakPreview">
      <selection activeCell="O15" sqref="O15"/>
      <pageMargins left="0.78740157480314965" right="0.39370078740157483" top="0.78740157480314965" bottom="0.78740157480314965" header="0.51181102362204722" footer="0.51181102362204722"/>
      <pageSetup paperSize="9" scale="77" orientation="landscape" r:id="rId1"/>
      <headerFooter alignWithMargins="0"/>
    </customSheetView>
    <customSheetView guid="{E537E2BF-54E7-AF4D-9A48-B68363196703}" scale="85" view="pageBreakPreview">
      <selection activeCell="O15" sqref="O15"/>
      <pageMargins left="0.78740157480314965" right="0.39370078740157483" top="0.78740157480314965" bottom="0.78740157480314965" header="0.51181102362204722" footer="0.51181102362204722"/>
      <pageSetup paperSize="9" scale="77" orientation="landscape" r:id="rId2"/>
      <headerFooter alignWithMargins="0"/>
    </customSheetView>
    <customSheetView guid="{5176ADCB-C40E-8740-8D62-B82BE93AE2C6}" scale="85" view="pageBreakPreview">
      <selection activeCell="C15" sqref="C15:O15"/>
      <pageMargins left="0.78740157480314965" right="0.39370078740157483" top="0.78740157480314965" bottom="0.78740157480314965" header="0.51181102362204722" footer="0.51181102362204722"/>
      <pageSetup paperSize="9" scale="77" orientation="landscape" r:id="rId3"/>
      <headerFooter alignWithMargins="0"/>
    </customSheetView>
    <customSheetView guid="{A158B920-AC25-424B-9959-14AC4A1CF9B5}" scale="85" view="pageBreakPreview">
      <selection activeCell="B4" sqref="B4:B5"/>
      <pageMargins left="0.78740157480314965" right="0.39370078740157483" top="0.78740157480314965" bottom="0.78740157480314965" header="0.51181102362204722" footer="0.51181102362204722"/>
      <pageSetup paperSize="9" scale="77" orientation="landscape" r:id="rId4"/>
      <headerFooter alignWithMargins="0"/>
    </customSheetView>
    <customSheetView guid="{4BE84941-5C45-A84E-88CE-6305226712FF}" scale="85" view="pageBreakPreview">
      <selection activeCell="B4" sqref="B4:B5"/>
      <pageMargins left="0.78740157480314965" right="0.39370078740157483" top="0.78740157480314965" bottom="0.78740157480314965" header="0.51181102362204722" footer="0.51181102362204722"/>
      <pageSetup paperSize="9" scale="77" orientation="landscape" r:id="rId5"/>
      <headerFooter alignWithMargins="0"/>
    </customSheetView>
    <customSheetView guid="{4996860D-290A-3A41-87F4-08FFB3697A1E}" scale="85" showPageBreaks="1" view="pageBreakPreview">
      <selection activeCell="B4" sqref="B4:B5"/>
      <pageMargins left="0.78740157480314965" right="0.39370078740157483" top="0.78740157480314965" bottom="0.78740157480314965" header="0.51181102362204722" footer="0.51181102362204722"/>
      <pageSetup paperSize="9" scale="77" orientation="landscape" r:id="rId6"/>
      <headerFooter alignWithMargins="0"/>
    </customSheetView>
    <customSheetView guid="{195A10FC-8BA6-8348-BB06-0EE2D4EBE68F}" scale="85" view="pageBreakPreview">
      <selection activeCell="B4" sqref="B4:B5"/>
      <pageMargins left="0.78740157480314965" right="0.39370078740157483" top="0.78740157480314965" bottom="0.78740157480314965" header="0.51181102362204722" footer="0.51181102362204722"/>
      <pageSetup paperSize="9" scale="77" orientation="landscape" r:id="rId7"/>
      <headerFooter alignWithMargins="0"/>
    </customSheetView>
    <customSheetView guid="{33BBD285-785B-C24D-B50A-4C98AC895287}" scale="85" showPageBreaks="1" view="pageBreakPreview">
      <selection activeCell="B4" sqref="B4:B5"/>
      <pageMargins left="0.78740157480314965" right="0.39370078740157483" top="0.78740157480314965" bottom="0.78740157480314965" header="0.51181102362204722" footer="0.51181102362204722"/>
      <pageSetup paperSize="9" scale="77" orientation="landscape" r:id="rId8"/>
      <headerFooter alignWithMargins="0"/>
    </customSheetView>
    <customSheetView guid="{692EB781-55BD-954F-BFCF-8FB37DE8AEFA}" scale="85" view="pageBreakPreview" topLeftCell="A8">
      <selection activeCell="O16" sqref="O16"/>
      <pageMargins left="0.78740157480314965" right="0.39370078740157483" top="0.78740157480314965" bottom="0.78740157480314965" header="0.51181102362204722" footer="0.51181102362204722"/>
      <pageSetup paperSize="9" scale="77" orientation="landscape" r:id="rId9"/>
      <headerFooter alignWithMargins="0"/>
    </customSheetView>
    <customSheetView guid="{B757FC03-6083-3442-BB1D-780F7D0FC782}" scale="85" view="pageBreakPreview" topLeftCell="A8">
      <selection activeCell="O16" sqref="O16"/>
      <pageMargins left="0.78740157480314965" right="0.39370078740157483" top="0.78740157480314965" bottom="0.78740157480314965" header="0.51181102362204722" footer="0.51181102362204722"/>
      <pageSetup paperSize="9" scale="77" orientation="landscape" r:id="rId10"/>
      <headerFooter alignWithMargins="0"/>
    </customSheetView>
    <customSheetView guid="{FE2DFBF2-B424-5B4D-9BA1-C706581D34E7}" scale="85" view="pageBreakPreview">
      <selection activeCell="B4" sqref="B4:B5"/>
      <pageMargins left="0.78740157480314965" right="0.39370078740157483" top="0.78740157480314965" bottom="0.78740157480314965" header="0.51181102362204722" footer="0.51181102362204722"/>
      <pageSetup paperSize="9" scale="77" orientation="landscape" r:id="rId11"/>
      <headerFooter alignWithMargins="0"/>
    </customSheetView>
    <customSheetView guid="{B13CC535-C729-354C-9E06-85A6743B2336}" scale="85" view="pageBreakPreview">
      <selection activeCell="B4" sqref="B4:B5"/>
      <pageMargins left="0.78740157480314965" right="0.39370078740157483" top="0.78740157480314965" bottom="0.78740157480314965" header="0.51181102362204722" footer="0.51181102362204722"/>
      <pageSetup paperSize="9" scale="77" orientation="landscape" r:id="rId12"/>
      <headerFooter alignWithMargins="0"/>
    </customSheetView>
    <customSheetView guid="{CABF87AC-595D-E643-8BF0-9EB9AA0D768A}" scale="85" showPageBreaks="1" view="pageBreakPreview">
      <selection activeCell="O15" sqref="O15"/>
      <pageMargins left="0.78740157480314965" right="0.39370078740157483" top="0.78740157480314965" bottom="0.78740157480314965" header="0.51181102362204722" footer="0.51181102362204722"/>
      <pageSetup paperSize="9" scale="77" orientation="landscape" r:id="rId13"/>
      <headerFooter alignWithMargins="0"/>
    </customSheetView>
    <customSheetView guid="{243EC010-C615-5A40-A970-628BEF2BE6DA}" scale="85" view="pageBreakPreview">
      <selection activeCell="O15" sqref="O15"/>
      <pageMargins left="0.78740157480314965" right="0.39370078740157483" top="0.78740157480314965" bottom="0.78740157480314965" header="0.51181102362204722" footer="0.51181102362204722"/>
      <pageSetup paperSize="9" scale="77" orientation="landscape" r:id="rId14"/>
      <headerFooter alignWithMargins="0"/>
    </customSheetView>
    <customSheetView guid="{CAB07F43-7E89-7745-9891-2E17B06210E6}" scale="85" view="pageBreakPreview">
      <selection activeCell="O15" sqref="O15"/>
      <pageMargins left="0.78740157480314965" right="0.39370078740157483" top="0.78740157480314965" bottom="0.78740157480314965" header="0.51181102362204722" footer="0.51181102362204722"/>
      <pageSetup paperSize="9" scale="77" orientation="landscape" r:id="rId15"/>
      <headerFooter alignWithMargins="0"/>
    </customSheetView>
    <customSheetView guid="{97B3E7CA-F0B3-3143-B2E4-7F6A2ED5C48C}" scale="85" view="pageBreakPreview">
      <selection activeCell="O15" sqref="O15"/>
      <pageMargins left="0.78740157480314965" right="0.39370078740157483" top="0.78740157480314965" bottom="0.78740157480314965" header="0.51181102362204722" footer="0.51181102362204722"/>
      <pageSetup paperSize="9" scale="77" orientation="landscape" r:id="rId16"/>
      <headerFooter alignWithMargins="0"/>
    </customSheetView>
    <customSheetView guid="{DE9E460F-C89E-5645-AA7E-CE9C4C2CFC12}" scale="85" showPageBreaks="1" view="pageBreakPreview">
      <selection activeCell="O15" sqref="O15"/>
      <pageMargins left="0.78740157480314965" right="0.39370078740157483" top="0.78740157480314965" bottom="0.78740157480314965" header="0.51181102362204722" footer="0.51181102362204722"/>
      <pageSetup paperSize="9" scale="77" orientation="landscape" r:id="rId17"/>
      <headerFooter alignWithMargins="0"/>
    </customSheetView>
    <customSheetView guid="{C77EF332-7D80-1044-85D5-819F18ECD7B4}" scale="85" view="pageBreakPreview">
      <selection activeCell="O15" sqref="O15"/>
      <pageMargins left="0.78740157480314965" right="0.39370078740157483" top="0.78740157480314965" bottom="0.78740157480314965" header="0.51181102362204722" footer="0.51181102362204722"/>
      <pageSetup paperSize="9" scale="77" orientation="landscape" r:id="rId18"/>
      <headerFooter alignWithMargins="0"/>
    </customSheetView>
    <customSheetView guid="{6CECD241-1D6C-7646-92A8-757A358CF712}" scale="85" showPageBreaks="1" view="pageBreakPreview">
      <selection activeCell="O15" sqref="O15"/>
      <pageMargins left="0.78740157480314965" right="0.39370078740157483" top="0.78740157480314965" bottom="0.78740157480314965" header="0.51181102362204722" footer="0.51181102362204722"/>
      <pageSetup paperSize="9" scale="77" orientation="landscape" r:id="rId19"/>
      <headerFooter alignWithMargins="0"/>
    </customSheetView>
    <customSheetView guid="{2F70F053-3AC9-1B4A-91C9-6FBA078D9D33}" scale="85" view="pageBreakPreview">
      <selection activeCell="O15" sqref="O15"/>
      <pageMargins left="0.78740157480314965" right="0.39370078740157483" top="0.78740157480314965" bottom="0.78740157480314965" header="0.51181102362204722" footer="0.51181102362204722"/>
      <pageSetup paperSize="9" scale="77" orientation="landscape" r:id="rId20"/>
      <headerFooter alignWithMargins="0"/>
    </customSheetView>
    <customSheetView guid="{C4ABE724-0C48-564B-B46B-A8D4415A7CA3}" scale="85" showPageBreaks="1" view="pageBreakPreview" topLeftCell="A8">
      <selection activeCell="O16" sqref="O16"/>
      <pageMargins left="0.78740157480314965" right="0.39370078740157483" top="0.78740157480314965" bottom="0.78740157480314965" header="0.51181102362204722" footer="0.51181102362204722"/>
      <pageSetup paperSize="9" scale="77" orientation="landscape" r:id="rId21"/>
      <headerFooter alignWithMargins="0"/>
    </customSheetView>
    <customSheetView guid="{921C762F-6DA3-EC47-BFAE-A316B3663034}" scale="85" view="pageBreakPreview" topLeftCell="A8">
      <selection activeCell="O16" sqref="O16"/>
      <pageMargins left="0.78740157480314965" right="0.39370078740157483" top="0.78740157480314965" bottom="0.78740157480314965" header="0.51181102362204722" footer="0.51181102362204722"/>
      <pageSetup paperSize="9" scale="77" orientation="landscape" r:id="rId22"/>
      <headerFooter alignWithMargins="0"/>
    </customSheetView>
    <customSheetView guid="{13BDB573-1580-9347-9292-9BDFB1BEC180}" scale="85" showPageBreaks="1" view="pageBreakPreview" topLeftCell="A4">
      <selection activeCell="O15" sqref="O15"/>
      <pageMargins left="0.78740157480314965" right="0.39370078740157483" top="0.78740157480314965" bottom="0.78740157480314965" header="0.51181102362204722" footer="0.51181102362204722"/>
      <pageSetup paperSize="9" scale="77" orientation="landscape" r:id="rId23"/>
      <headerFooter alignWithMargins="0"/>
    </customSheetView>
    <customSheetView guid="{9D5A8730-9745-6543-AF40-A975993FFB3C}" scale="85" showPageBreaks="1" view="pageBreakPreview" topLeftCell="A8">
      <selection activeCell="L19" sqref="L19"/>
      <pageMargins left="0.78740157480314965" right="0.39370078740157483" top="0.78740157480314965" bottom="0.78740157480314965" header="0.51181102362204722" footer="0.51181102362204722"/>
      <pageSetup paperSize="9" scale="77" orientation="landscape" r:id="rId24"/>
      <headerFooter alignWithMargins="0"/>
    </customSheetView>
    <customSheetView guid="{09F96152-7CAD-C243-A97A-98F3B0FC4A33}" scale="85" view="pageBreakPreview" topLeftCell="A8">
      <selection activeCell="O17" activeCellId="1" sqref="B17:N17 O17"/>
      <pageMargins left="0.78740157480314965" right="0.39370078740157483" top="0.78740157480314965" bottom="0.78740157480314965" header="0.51181102362204722" footer="0.51181102362204722"/>
      <pageSetup paperSize="9" scale="77" orientation="landscape" r:id="rId25"/>
      <headerFooter alignWithMargins="0"/>
    </customSheetView>
    <customSheetView guid="{096AC98C-6736-1040-B9D6-CB39671AF91F}" scale="85" view="pageBreakPreview" topLeftCell="A8">
      <selection activeCell="O17" activeCellId="1" sqref="B17:N17 O17"/>
      <pageMargins left="0.78740157480314965" right="0.39370078740157483" top="0.78740157480314965" bottom="0.78740157480314965" header="0.51181102362204722" footer="0.51181102362204722"/>
      <pageSetup paperSize="9" scale="77" orientation="landscape" r:id="rId26"/>
      <headerFooter alignWithMargins="0"/>
    </customSheetView>
    <customSheetView guid="{D0407C2C-ED8D-724D-8034-98AE8F8B3295}" scale="85" view="pageBreakPreview" topLeftCell="A8">
      <selection activeCell="O17" activeCellId="1" sqref="B17:N17 O17"/>
      <pageMargins left="0.78740157480314965" right="0.39370078740157483" top="0.78740157480314965" bottom="0.78740157480314965" header="0.51181102362204722" footer="0.51181102362204722"/>
      <pageSetup paperSize="9" scale="77" orientation="landscape" r:id="rId27"/>
      <headerFooter alignWithMargins="0"/>
    </customSheetView>
    <customSheetView guid="{E17413F9-D262-044C-8BA4-F44960AB96D1}" scale="85" view="pageBreakPreview" topLeftCell="A8">
      <selection activeCell="O17" activeCellId="1" sqref="B17:N17 O17"/>
      <pageMargins left="0.78740157480314965" right="0.39370078740157483" top="0.78740157480314965" bottom="0.78740157480314965" header="0.51181102362204722" footer="0.51181102362204722"/>
      <pageSetup paperSize="9" scale="77" orientation="landscape" r:id="rId28"/>
      <headerFooter alignWithMargins="0"/>
    </customSheetView>
    <customSheetView guid="{EDE1CF83-3546-8346-99C8-7E8DEBB3247D}" scale="85" view="pageBreakPreview" topLeftCell="A8">
      <selection activeCell="O17" activeCellId="1" sqref="B17:N17 O17"/>
      <pageMargins left="0.78740157480314965" right="0.39370078740157483" top="0.78740157480314965" bottom="0.78740157480314965" header="0.51181102362204722" footer="0.51181102362204722"/>
      <pageSetup paperSize="9" scale="77" orientation="landscape" r:id="rId29"/>
      <headerFooter alignWithMargins="0"/>
    </customSheetView>
    <customSheetView guid="{2D1C0343-8602-B54F-A57E-F5A867ED58F2}" scale="85" view="pageBreakPreview" topLeftCell="A8">
      <selection activeCell="O17" activeCellId="1" sqref="B17:N17 O17"/>
      <pageMargins left="0.78740157480314965" right="0.39370078740157483" top="0.78740157480314965" bottom="0.78740157480314965" header="0.51181102362204722" footer="0.51181102362204722"/>
      <pageSetup paperSize="9" scale="77" orientation="landscape" r:id="rId30"/>
      <headerFooter alignWithMargins="0"/>
    </customSheetView>
    <customSheetView guid="{938FE337-1D9D-3F4A-804B-BDD95C828A75}" scale="85" view="pageBreakPreview" topLeftCell="A8">
      <selection activeCell="O17" activeCellId="1" sqref="B17:N17 O17"/>
      <pageMargins left="0.78740157480314965" right="0.39370078740157483" top="0.78740157480314965" bottom="0.78740157480314965" header="0.51181102362204722" footer="0.51181102362204722"/>
      <pageSetup paperSize="9" scale="77" orientation="landscape" r:id="rId31"/>
      <headerFooter alignWithMargins="0"/>
    </customSheetView>
    <customSheetView guid="{95DD38D3-5F4A-574D-B2AE-3A0C3CFA9103}" scale="85" view="pageBreakPreview" topLeftCell="A8">
      <selection activeCell="O17" activeCellId="1" sqref="B17:N17 O17"/>
      <pageMargins left="0.78740157480314965" right="0.39370078740157483" top="0.78740157480314965" bottom="0.78740157480314965" header="0.51181102362204722" footer="0.51181102362204722"/>
      <pageSetup paperSize="9" scale="77" orientation="landscape" r:id="rId32"/>
      <headerFooter alignWithMargins="0"/>
    </customSheetView>
    <customSheetView guid="{12498608-D96F-BA43-B910-A260490D91ED}" scale="85" view="pageBreakPreview" topLeftCell="A8">
      <selection activeCell="O17" activeCellId="1" sqref="B17:N17 O17"/>
      <pageMargins left="0.78740157480314965" right="0.39370078740157483" top="0.78740157480314965" bottom="0.78740157480314965" header="0.51181102362204722" footer="0.51181102362204722"/>
      <pageSetup paperSize="9" scale="77" orientation="landscape" r:id="rId33"/>
      <headerFooter alignWithMargins="0"/>
    </customSheetView>
    <customSheetView guid="{288221DA-E461-3640-BCB6-AA8217898395}" scale="85" view="pageBreakPreview" topLeftCell="A8">
      <selection activeCell="O17" activeCellId="1" sqref="B17:N17 O17"/>
      <pageMargins left="0.78740157480314965" right="0.39370078740157483" top="0.78740157480314965" bottom="0.78740157480314965" header="0.51181102362204722" footer="0.51181102362204722"/>
      <pageSetup paperSize="9" scale="77" orientation="landscape" r:id="rId34"/>
      <headerFooter alignWithMargins="0"/>
    </customSheetView>
    <customSheetView guid="{D1685ABB-718A-CF4F-A312-08E85A5F4269}" scale="85" view="pageBreakPreview" topLeftCell="A8">
      <selection activeCell="O17" activeCellId="1" sqref="B17:N17 O17"/>
      <pageMargins left="0.78740157480314965" right="0.39370078740157483" top="0.78740157480314965" bottom="0.78740157480314965" header="0.51181102362204722" footer="0.51181102362204722"/>
      <pageSetup paperSize="9" scale="77" orientation="landscape" r:id="rId35"/>
      <headerFooter alignWithMargins="0"/>
    </customSheetView>
    <customSheetView guid="{257021EA-B7EA-3A40-A822-8BB94734030F}" scale="85" view="pageBreakPreview" topLeftCell="A8">
      <selection activeCell="O17" activeCellId="1" sqref="B17:N17 O17"/>
      <pageMargins left="0.78740157480314965" right="0.39370078740157483" top="0.78740157480314965" bottom="0.78740157480314965" header="0.51181102362204722" footer="0.51181102362204722"/>
      <pageSetup paperSize="9" scale="77" orientation="landscape" r:id="rId36"/>
      <headerFooter alignWithMargins="0"/>
    </customSheetView>
    <customSheetView guid="{F37DCB76-F5F4-0E4C-A170-F0CC306C23B7}" scale="85" view="pageBreakPreview" topLeftCell="A8">
      <selection activeCell="O17" activeCellId="1" sqref="B17:N17 O17"/>
      <pageMargins left="0.78740157480314965" right="0.39370078740157483" top="0.78740157480314965" bottom="0.78740157480314965" header="0.51181102362204722" footer="0.51181102362204722"/>
      <pageSetup paperSize="9" scale="77" orientation="landscape" r:id="rId37"/>
      <headerFooter alignWithMargins="0"/>
    </customSheetView>
    <customSheetView guid="{FE39DD97-388C-6C4F-B164-A0DF07EE2E06}" scale="85" view="pageBreakPreview" topLeftCell="A8">
      <selection activeCell="S29" sqref="S29"/>
      <pageMargins left="0.78740157480314965" right="0.39370078740157483" top="0.78740157480314965" bottom="0.78740157480314965" header="0.51181102362204722" footer="0.51181102362204722"/>
      <pageSetup paperSize="9" scale="77" orientation="landscape" r:id="rId38"/>
      <headerFooter alignWithMargins="0"/>
    </customSheetView>
    <customSheetView guid="{81A4239D-FC03-824F-9FC1-1718C6BC9AEE}" scale="85" view="pageBreakPreview" topLeftCell="A8">
      <selection activeCell="S29" sqref="S29"/>
      <pageMargins left="0.78740157480314965" right="0.39370078740157483" top="0.78740157480314965" bottom="0.78740157480314965" header="0.51181102362204722" footer="0.51181102362204722"/>
      <pageSetup paperSize="9" scale="77" orientation="landscape" r:id="rId39"/>
      <headerFooter alignWithMargins="0"/>
    </customSheetView>
  </customSheetViews>
  <mergeCells count="7">
    <mergeCell ref="C4:D4"/>
    <mergeCell ref="E4:F4"/>
    <mergeCell ref="G4:H4"/>
    <mergeCell ref="I4:J4"/>
    <mergeCell ref="K4:L4"/>
    <mergeCell ref="M4:N4"/>
    <mergeCell ref="B4:B5"/>
  </mergeCells>
  <phoneticPr fontId="29"/>
  <pageMargins left="0.78740157480314965" right="0.39370078740157483" top="0.78740157480314965" bottom="0.78740157480314965" header="0.51181102362204722" footer="0.51181102362204722"/>
  <pageSetup paperSize="9" scale="77" fitToWidth="1" fitToHeight="1" orientation="landscape" usePrinterDefaults="1" r:id="rId4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12"/>
  <dimension ref="A1:N24"/>
  <sheetViews>
    <sheetView view="pageBreakPreview" zoomScale="70" zoomScaleSheetLayoutView="70" workbookViewId="0">
      <selection activeCell="I12" sqref="I12"/>
    </sheetView>
  </sheetViews>
  <sheetFormatPr defaultRowHeight="16.2"/>
  <cols>
    <col min="1" max="1" width="2.625" style="30" customWidth="1"/>
    <col min="2" max="2" width="15.875" style="30" customWidth="1"/>
    <col min="3" max="13" width="10.875" style="30" customWidth="1"/>
    <col min="14" max="14" width="2.125" style="30" customWidth="1"/>
    <col min="15" max="255" width="9" style="30" customWidth="1"/>
    <col min="256" max="256" width="2.625" style="30" customWidth="1"/>
    <col min="257" max="257" width="15.875" style="30" customWidth="1"/>
    <col min="258" max="269" width="10.875" style="30" customWidth="1"/>
    <col min="270" max="270" width="2.125" style="30" customWidth="1"/>
    <col min="271" max="511" width="9" style="30" customWidth="1"/>
    <col min="512" max="512" width="2.625" style="30" customWidth="1"/>
    <col min="513" max="513" width="15.875" style="30" customWidth="1"/>
    <col min="514" max="525" width="10.875" style="30" customWidth="1"/>
    <col min="526" max="526" width="2.125" style="30" customWidth="1"/>
    <col min="527" max="767" width="9" style="30" customWidth="1"/>
    <col min="768" max="768" width="2.625" style="30" customWidth="1"/>
    <col min="769" max="769" width="15.875" style="30" customWidth="1"/>
    <col min="770" max="781" width="10.875" style="30" customWidth="1"/>
    <col min="782" max="782" width="2.125" style="30" customWidth="1"/>
    <col min="783" max="1023" width="9" style="30" customWidth="1"/>
    <col min="1024" max="1024" width="2.625" style="30" customWidth="1"/>
    <col min="1025" max="1025" width="15.875" style="30" customWidth="1"/>
    <col min="1026" max="1037" width="10.875" style="30" customWidth="1"/>
    <col min="1038" max="1038" width="2.125" style="30" customWidth="1"/>
    <col min="1039" max="1279" width="9" style="30" customWidth="1"/>
    <col min="1280" max="1280" width="2.625" style="30" customWidth="1"/>
    <col min="1281" max="1281" width="15.875" style="30" customWidth="1"/>
    <col min="1282" max="1293" width="10.875" style="30" customWidth="1"/>
    <col min="1294" max="1294" width="2.125" style="30" customWidth="1"/>
    <col min="1295" max="1535" width="9" style="30" customWidth="1"/>
    <col min="1536" max="1536" width="2.625" style="30" customWidth="1"/>
    <col min="1537" max="1537" width="15.875" style="30" customWidth="1"/>
    <col min="1538" max="1549" width="10.875" style="30" customWidth="1"/>
    <col min="1550" max="1550" width="2.125" style="30" customWidth="1"/>
    <col min="1551" max="1791" width="9" style="30" customWidth="1"/>
    <col min="1792" max="1792" width="2.625" style="30" customWidth="1"/>
    <col min="1793" max="1793" width="15.875" style="30" customWidth="1"/>
    <col min="1794" max="1805" width="10.875" style="30" customWidth="1"/>
    <col min="1806" max="1806" width="2.125" style="30" customWidth="1"/>
    <col min="1807" max="2047" width="9" style="30" customWidth="1"/>
    <col min="2048" max="2048" width="2.625" style="30" customWidth="1"/>
    <col min="2049" max="2049" width="15.875" style="30" customWidth="1"/>
    <col min="2050" max="2061" width="10.875" style="30" customWidth="1"/>
    <col min="2062" max="2062" width="2.125" style="30" customWidth="1"/>
    <col min="2063" max="2303" width="9" style="30" customWidth="1"/>
    <col min="2304" max="2304" width="2.625" style="30" customWidth="1"/>
    <col min="2305" max="2305" width="15.875" style="30" customWidth="1"/>
    <col min="2306" max="2317" width="10.875" style="30" customWidth="1"/>
    <col min="2318" max="2318" width="2.125" style="30" customWidth="1"/>
    <col min="2319" max="2559" width="9" style="30" customWidth="1"/>
    <col min="2560" max="2560" width="2.625" style="30" customWidth="1"/>
    <col min="2561" max="2561" width="15.875" style="30" customWidth="1"/>
    <col min="2562" max="2573" width="10.875" style="30" customWidth="1"/>
    <col min="2574" max="2574" width="2.125" style="30" customWidth="1"/>
    <col min="2575" max="2815" width="9" style="30" customWidth="1"/>
    <col min="2816" max="2816" width="2.625" style="30" customWidth="1"/>
    <col min="2817" max="2817" width="15.875" style="30" customWidth="1"/>
    <col min="2818" max="2829" width="10.875" style="30" customWidth="1"/>
    <col min="2830" max="2830" width="2.125" style="30" customWidth="1"/>
    <col min="2831" max="3071" width="9" style="30" customWidth="1"/>
    <col min="3072" max="3072" width="2.625" style="30" customWidth="1"/>
    <col min="3073" max="3073" width="15.875" style="30" customWidth="1"/>
    <col min="3074" max="3085" width="10.875" style="30" customWidth="1"/>
    <col min="3086" max="3086" width="2.125" style="30" customWidth="1"/>
    <col min="3087" max="3327" width="9" style="30" customWidth="1"/>
    <col min="3328" max="3328" width="2.625" style="30" customWidth="1"/>
    <col min="3329" max="3329" width="15.875" style="30" customWidth="1"/>
    <col min="3330" max="3341" width="10.875" style="30" customWidth="1"/>
    <col min="3342" max="3342" width="2.125" style="30" customWidth="1"/>
    <col min="3343" max="3583" width="9" style="30" customWidth="1"/>
    <col min="3584" max="3584" width="2.625" style="30" customWidth="1"/>
    <col min="3585" max="3585" width="15.875" style="30" customWidth="1"/>
    <col min="3586" max="3597" width="10.875" style="30" customWidth="1"/>
    <col min="3598" max="3598" width="2.125" style="30" customWidth="1"/>
    <col min="3599" max="3839" width="9" style="30" customWidth="1"/>
    <col min="3840" max="3840" width="2.625" style="30" customWidth="1"/>
    <col min="3841" max="3841" width="15.875" style="30" customWidth="1"/>
    <col min="3842" max="3853" width="10.875" style="30" customWidth="1"/>
    <col min="3854" max="3854" width="2.125" style="30" customWidth="1"/>
    <col min="3855" max="4095" width="9" style="30" customWidth="1"/>
    <col min="4096" max="4096" width="2.625" style="30" customWidth="1"/>
    <col min="4097" max="4097" width="15.875" style="30" customWidth="1"/>
    <col min="4098" max="4109" width="10.875" style="30" customWidth="1"/>
    <col min="4110" max="4110" width="2.125" style="30" customWidth="1"/>
    <col min="4111" max="4351" width="9" style="30" customWidth="1"/>
    <col min="4352" max="4352" width="2.625" style="30" customWidth="1"/>
    <col min="4353" max="4353" width="15.875" style="30" customWidth="1"/>
    <col min="4354" max="4365" width="10.875" style="30" customWidth="1"/>
    <col min="4366" max="4366" width="2.125" style="30" customWidth="1"/>
    <col min="4367" max="4607" width="9" style="30" customWidth="1"/>
    <col min="4608" max="4608" width="2.625" style="30" customWidth="1"/>
    <col min="4609" max="4609" width="15.875" style="30" customWidth="1"/>
    <col min="4610" max="4621" width="10.875" style="30" customWidth="1"/>
    <col min="4622" max="4622" width="2.125" style="30" customWidth="1"/>
    <col min="4623" max="4863" width="9" style="30" customWidth="1"/>
    <col min="4864" max="4864" width="2.625" style="30" customWidth="1"/>
    <col min="4865" max="4865" width="15.875" style="30" customWidth="1"/>
    <col min="4866" max="4877" width="10.875" style="30" customWidth="1"/>
    <col min="4878" max="4878" width="2.125" style="30" customWidth="1"/>
    <col min="4879" max="5119" width="9" style="30" customWidth="1"/>
    <col min="5120" max="5120" width="2.625" style="30" customWidth="1"/>
    <col min="5121" max="5121" width="15.875" style="30" customWidth="1"/>
    <col min="5122" max="5133" width="10.875" style="30" customWidth="1"/>
    <col min="5134" max="5134" width="2.125" style="30" customWidth="1"/>
    <col min="5135" max="5375" width="9" style="30" customWidth="1"/>
    <col min="5376" max="5376" width="2.625" style="30" customWidth="1"/>
    <col min="5377" max="5377" width="15.875" style="30" customWidth="1"/>
    <col min="5378" max="5389" width="10.875" style="30" customWidth="1"/>
    <col min="5390" max="5390" width="2.125" style="30" customWidth="1"/>
    <col min="5391" max="5631" width="9" style="30" customWidth="1"/>
    <col min="5632" max="5632" width="2.625" style="30" customWidth="1"/>
    <col min="5633" max="5633" width="15.875" style="30" customWidth="1"/>
    <col min="5634" max="5645" width="10.875" style="30" customWidth="1"/>
    <col min="5646" max="5646" width="2.125" style="30" customWidth="1"/>
    <col min="5647" max="5887" width="9" style="30" customWidth="1"/>
    <col min="5888" max="5888" width="2.625" style="30" customWidth="1"/>
    <col min="5889" max="5889" width="15.875" style="30" customWidth="1"/>
    <col min="5890" max="5901" width="10.875" style="30" customWidth="1"/>
    <col min="5902" max="5902" width="2.125" style="30" customWidth="1"/>
    <col min="5903" max="6143" width="9" style="30" customWidth="1"/>
    <col min="6144" max="6144" width="2.625" style="30" customWidth="1"/>
    <col min="6145" max="6145" width="15.875" style="30" customWidth="1"/>
    <col min="6146" max="6157" width="10.875" style="30" customWidth="1"/>
    <col min="6158" max="6158" width="2.125" style="30" customWidth="1"/>
    <col min="6159" max="6399" width="9" style="30" customWidth="1"/>
    <col min="6400" max="6400" width="2.625" style="30" customWidth="1"/>
    <col min="6401" max="6401" width="15.875" style="30" customWidth="1"/>
    <col min="6402" max="6413" width="10.875" style="30" customWidth="1"/>
    <col min="6414" max="6414" width="2.125" style="30" customWidth="1"/>
    <col min="6415" max="6655" width="9" style="30" customWidth="1"/>
    <col min="6656" max="6656" width="2.625" style="30" customWidth="1"/>
    <col min="6657" max="6657" width="15.875" style="30" customWidth="1"/>
    <col min="6658" max="6669" width="10.875" style="30" customWidth="1"/>
    <col min="6670" max="6670" width="2.125" style="30" customWidth="1"/>
    <col min="6671" max="6911" width="9" style="30" customWidth="1"/>
    <col min="6912" max="6912" width="2.625" style="30" customWidth="1"/>
    <col min="6913" max="6913" width="15.875" style="30" customWidth="1"/>
    <col min="6914" max="6925" width="10.875" style="30" customWidth="1"/>
    <col min="6926" max="6926" width="2.125" style="30" customWidth="1"/>
    <col min="6927" max="7167" width="9" style="30" customWidth="1"/>
    <col min="7168" max="7168" width="2.625" style="30" customWidth="1"/>
    <col min="7169" max="7169" width="15.875" style="30" customWidth="1"/>
    <col min="7170" max="7181" width="10.875" style="30" customWidth="1"/>
    <col min="7182" max="7182" width="2.125" style="30" customWidth="1"/>
    <col min="7183" max="7423" width="9" style="30" customWidth="1"/>
    <col min="7424" max="7424" width="2.625" style="30" customWidth="1"/>
    <col min="7425" max="7425" width="15.875" style="30" customWidth="1"/>
    <col min="7426" max="7437" width="10.875" style="30" customWidth="1"/>
    <col min="7438" max="7438" width="2.125" style="30" customWidth="1"/>
    <col min="7439" max="7679" width="9" style="30" customWidth="1"/>
    <col min="7680" max="7680" width="2.625" style="30" customWidth="1"/>
    <col min="7681" max="7681" width="15.875" style="30" customWidth="1"/>
    <col min="7682" max="7693" width="10.875" style="30" customWidth="1"/>
    <col min="7694" max="7694" width="2.125" style="30" customWidth="1"/>
    <col min="7695" max="7935" width="9" style="30" customWidth="1"/>
    <col min="7936" max="7936" width="2.625" style="30" customWidth="1"/>
    <col min="7937" max="7937" width="15.875" style="30" customWidth="1"/>
    <col min="7938" max="7949" width="10.875" style="30" customWidth="1"/>
    <col min="7950" max="7950" width="2.125" style="30" customWidth="1"/>
    <col min="7951" max="8191" width="9" style="30" customWidth="1"/>
    <col min="8192" max="8192" width="2.625" style="30" customWidth="1"/>
    <col min="8193" max="8193" width="15.875" style="30" customWidth="1"/>
    <col min="8194" max="8205" width="10.875" style="30" customWidth="1"/>
    <col min="8206" max="8206" width="2.125" style="30" customWidth="1"/>
    <col min="8207" max="8447" width="9" style="30" customWidth="1"/>
    <col min="8448" max="8448" width="2.625" style="30" customWidth="1"/>
    <col min="8449" max="8449" width="15.875" style="30" customWidth="1"/>
    <col min="8450" max="8461" width="10.875" style="30" customWidth="1"/>
    <col min="8462" max="8462" width="2.125" style="30" customWidth="1"/>
    <col min="8463" max="8703" width="9" style="30" customWidth="1"/>
    <col min="8704" max="8704" width="2.625" style="30" customWidth="1"/>
    <col min="8705" max="8705" width="15.875" style="30" customWidth="1"/>
    <col min="8706" max="8717" width="10.875" style="30" customWidth="1"/>
    <col min="8718" max="8718" width="2.125" style="30" customWidth="1"/>
    <col min="8719" max="8959" width="9" style="30" customWidth="1"/>
    <col min="8960" max="8960" width="2.625" style="30" customWidth="1"/>
    <col min="8961" max="8961" width="15.875" style="30" customWidth="1"/>
    <col min="8962" max="8973" width="10.875" style="30" customWidth="1"/>
    <col min="8974" max="8974" width="2.125" style="30" customWidth="1"/>
    <col min="8975" max="9215" width="9" style="30" customWidth="1"/>
    <col min="9216" max="9216" width="2.625" style="30" customWidth="1"/>
    <col min="9217" max="9217" width="15.875" style="30" customWidth="1"/>
    <col min="9218" max="9229" width="10.875" style="30" customWidth="1"/>
    <col min="9230" max="9230" width="2.125" style="30" customWidth="1"/>
    <col min="9231" max="9471" width="9" style="30" customWidth="1"/>
    <col min="9472" max="9472" width="2.625" style="30" customWidth="1"/>
    <col min="9473" max="9473" width="15.875" style="30" customWidth="1"/>
    <col min="9474" max="9485" width="10.875" style="30" customWidth="1"/>
    <col min="9486" max="9486" width="2.125" style="30" customWidth="1"/>
    <col min="9487" max="9727" width="9" style="30" customWidth="1"/>
    <col min="9728" max="9728" width="2.625" style="30" customWidth="1"/>
    <col min="9729" max="9729" width="15.875" style="30" customWidth="1"/>
    <col min="9730" max="9741" width="10.875" style="30" customWidth="1"/>
    <col min="9742" max="9742" width="2.125" style="30" customWidth="1"/>
    <col min="9743" max="9983" width="9" style="30" customWidth="1"/>
    <col min="9984" max="9984" width="2.625" style="30" customWidth="1"/>
    <col min="9985" max="9985" width="15.875" style="30" customWidth="1"/>
    <col min="9986" max="9997" width="10.875" style="30" customWidth="1"/>
    <col min="9998" max="9998" width="2.125" style="30" customWidth="1"/>
    <col min="9999" max="10239" width="9" style="30" customWidth="1"/>
    <col min="10240" max="10240" width="2.625" style="30" customWidth="1"/>
    <col min="10241" max="10241" width="15.875" style="30" customWidth="1"/>
    <col min="10242" max="10253" width="10.875" style="30" customWidth="1"/>
    <col min="10254" max="10254" width="2.125" style="30" customWidth="1"/>
    <col min="10255" max="10495" width="9" style="30" customWidth="1"/>
    <col min="10496" max="10496" width="2.625" style="30" customWidth="1"/>
    <col min="10497" max="10497" width="15.875" style="30" customWidth="1"/>
    <col min="10498" max="10509" width="10.875" style="30" customWidth="1"/>
    <col min="10510" max="10510" width="2.125" style="30" customWidth="1"/>
    <col min="10511" max="10751" width="9" style="30" customWidth="1"/>
    <col min="10752" max="10752" width="2.625" style="30" customWidth="1"/>
    <col min="10753" max="10753" width="15.875" style="30" customWidth="1"/>
    <col min="10754" max="10765" width="10.875" style="30" customWidth="1"/>
    <col min="10766" max="10766" width="2.125" style="30" customWidth="1"/>
    <col min="10767" max="11007" width="9" style="30" customWidth="1"/>
    <col min="11008" max="11008" width="2.625" style="30" customWidth="1"/>
    <col min="11009" max="11009" width="15.875" style="30" customWidth="1"/>
    <col min="11010" max="11021" width="10.875" style="30" customWidth="1"/>
    <col min="11022" max="11022" width="2.125" style="30" customWidth="1"/>
    <col min="11023" max="11263" width="9" style="30" customWidth="1"/>
    <col min="11264" max="11264" width="2.625" style="30" customWidth="1"/>
    <col min="11265" max="11265" width="15.875" style="30" customWidth="1"/>
    <col min="11266" max="11277" width="10.875" style="30" customWidth="1"/>
    <col min="11278" max="11278" width="2.125" style="30" customWidth="1"/>
    <col min="11279" max="11519" width="9" style="30" customWidth="1"/>
    <col min="11520" max="11520" width="2.625" style="30" customWidth="1"/>
    <col min="11521" max="11521" width="15.875" style="30" customWidth="1"/>
    <col min="11522" max="11533" width="10.875" style="30" customWidth="1"/>
    <col min="11534" max="11534" width="2.125" style="30" customWidth="1"/>
    <col min="11535" max="11775" width="9" style="30" customWidth="1"/>
    <col min="11776" max="11776" width="2.625" style="30" customWidth="1"/>
    <col min="11777" max="11777" width="15.875" style="30" customWidth="1"/>
    <col min="11778" max="11789" width="10.875" style="30" customWidth="1"/>
    <col min="11790" max="11790" width="2.125" style="30" customWidth="1"/>
    <col min="11791" max="12031" width="9" style="30" customWidth="1"/>
    <col min="12032" max="12032" width="2.625" style="30" customWidth="1"/>
    <col min="12033" max="12033" width="15.875" style="30" customWidth="1"/>
    <col min="12034" max="12045" width="10.875" style="30" customWidth="1"/>
    <col min="12046" max="12046" width="2.125" style="30" customWidth="1"/>
    <col min="12047" max="12287" width="9" style="30" customWidth="1"/>
    <col min="12288" max="12288" width="2.625" style="30" customWidth="1"/>
    <col min="12289" max="12289" width="15.875" style="30" customWidth="1"/>
    <col min="12290" max="12301" width="10.875" style="30" customWidth="1"/>
    <col min="12302" max="12302" width="2.125" style="30" customWidth="1"/>
    <col min="12303" max="12543" width="9" style="30" customWidth="1"/>
    <col min="12544" max="12544" width="2.625" style="30" customWidth="1"/>
    <col min="12545" max="12545" width="15.875" style="30" customWidth="1"/>
    <col min="12546" max="12557" width="10.875" style="30" customWidth="1"/>
    <col min="12558" max="12558" width="2.125" style="30" customWidth="1"/>
    <col min="12559" max="12799" width="9" style="30" customWidth="1"/>
    <col min="12800" max="12800" width="2.625" style="30" customWidth="1"/>
    <col min="12801" max="12801" width="15.875" style="30" customWidth="1"/>
    <col min="12802" max="12813" width="10.875" style="30" customWidth="1"/>
    <col min="12814" max="12814" width="2.125" style="30" customWidth="1"/>
    <col min="12815" max="13055" width="9" style="30" customWidth="1"/>
    <col min="13056" max="13056" width="2.625" style="30" customWidth="1"/>
    <col min="13057" max="13057" width="15.875" style="30" customWidth="1"/>
    <col min="13058" max="13069" width="10.875" style="30" customWidth="1"/>
    <col min="13070" max="13070" width="2.125" style="30" customWidth="1"/>
    <col min="13071" max="13311" width="9" style="30" customWidth="1"/>
    <col min="13312" max="13312" width="2.625" style="30" customWidth="1"/>
    <col min="13313" max="13313" width="15.875" style="30" customWidth="1"/>
    <col min="13314" max="13325" width="10.875" style="30" customWidth="1"/>
    <col min="13326" max="13326" width="2.125" style="30" customWidth="1"/>
    <col min="13327" max="13567" width="9" style="30" customWidth="1"/>
    <col min="13568" max="13568" width="2.625" style="30" customWidth="1"/>
    <col min="13569" max="13569" width="15.875" style="30" customWidth="1"/>
    <col min="13570" max="13581" width="10.875" style="30" customWidth="1"/>
    <col min="13582" max="13582" width="2.125" style="30" customWidth="1"/>
    <col min="13583" max="13823" width="9" style="30" customWidth="1"/>
    <col min="13824" max="13824" width="2.625" style="30" customWidth="1"/>
    <col min="13825" max="13825" width="15.875" style="30" customWidth="1"/>
    <col min="13826" max="13837" width="10.875" style="30" customWidth="1"/>
    <col min="13838" max="13838" width="2.125" style="30" customWidth="1"/>
    <col min="13839" max="14079" width="9" style="30" customWidth="1"/>
    <col min="14080" max="14080" width="2.625" style="30" customWidth="1"/>
    <col min="14081" max="14081" width="15.875" style="30" customWidth="1"/>
    <col min="14082" max="14093" width="10.875" style="30" customWidth="1"/>
    <col min="14094" max="14094" width="2.125" style="30" customWidth="1"/>
    <col min="14095" max="14335" width="9" style="30" customWidth="1"/>
    <col min="14336" max="14336" width="2.625" style="30" customWidth="1"/>
    <col min="14337" max="14337" width="15.875" style="30" customWidth="1"/>
    <col min="14338" max="14349" width="10.875" style="30" customWidth="1"/>
    <col min="14350" max="14350" width="2.125" style="30" customWidth="1"/>
    <col min="14351" max="14591" width="9" style="30" customWidth="1"/>
    <col min="14592" max="14592" width="2.625" style="30" customWidth="1"/>
    <col min="14593" max="14593" width="15.875" style="30" customWidth="1"/>
    <col min="14594" max="14605" width="10.875" style="30" customWidth="1"/>
    <col min="14606" max="14606" width="2.125" style="30" customWidth="1"/>
    <col min="14607" max="14847" width="9" style="30" customWidth="1"/>
    <col min="14848" max="14848" width="2.625" style="30" customWidth="1"/>
    <col min="14849" max="14849" width="15.875" style="30" customWidth="1"/>
    <col min="14850" max="14861" width="10.875" style="30" customWidth="1"/>
    <col min="14862" max="14862" width="2.125" style="30" customWidth="1"/>
    <col min="14863" max="15103" width="9" style="30" customWidth="1"/>
    <col min="15104" max="15104" width="2.625" style="30" customWidth="1"/>
    <col min="15105" max="15105" width="15.875" style="30" customWidth="1"/>
    <col min="15106" max="15117" width="10.875" style="30" customWidth="1"/>
    <col min="15118" max="15118" width="2.125" style="30" customWidth="1"/>
    <col min="15119" max="15359" width="9" style="30" customWidth="1"/>
    <col min="15360" max="15360" width="2.625" style="30" customWidth="1"/>
    <col min="15361" max="15361" width="15.875" style="30" customWidth="1"/>
    <col min="15362" max="15373" width="10.875" style="30" customWidth="1"/>
    <col min="15374" max="15374" width="2.125" style="30" customWidth="1"/>
    <col min="15375" max="15615" width="9" style="30" customWidth="1"/>
    <col min="15616" max="15616" width="2.625" style="30" customWidth="1"/>
    <col min="15617" max="15617" width="15.875" style="30" customWidth="1"/>
    <col min="15618" max="15629" width="10.875" style="30" customWidth="1"/>
    <col min="15630" max="15630" width="2.125" style="30" customWidth="1"/>
    <col min="15631" max="15871" width="9" style="30" customWidth="1"/>
    <col min="15872" max="15872" width="2.625" style="30" customWidth="1"/>
    <col min="15873" max="15873" width="15.875" style="30" customWidth="1"/>
    <col min="15874" max="15885" width="10.875" style="30" customWidth="1"/>
    <col min="15886" max="15886" width="2.125" style="30" customWidth="1"/>
    <col min="15887" max="16127" width="9" style="30" customWidth="1"/>
    <col min="16128" max="16128" width="2.625" style="30" customWidth="1"/>
    <col min="16129" max="16129" width="15.875" style="30" customWidth="1"/>
    <col min="16130" max="16141" width="10.875" style="30" customWidth="1"/>
    <col min="16142" max="16142" width="2.125" style="30" customWidth="1"/>
    <col min="16143" max="16384" width="9" style="30" customWidth="1"/>
  </cols>
  <sheetData>
    <row r="1" spans="1:14" ht="24.95" customHeight="1">
      <c r="A1" s="5" t="s">
        <v>171</v>
      </c>
    </row>
    <row r="2" spans="1:14" s="57" customFormat="1" ht="13.2">
      <c r="A2" s="4"/>
    </row>
    <row r="3" spans="1:14" s="4" customFormat="1" ht="13.2">
      <c r="A3" s="4"/>
      <c r="B3" s="4"/>
      <c r="C3" s="4"/>
      <c r="D3" s="4"/>
      <c r="E3" s="4"/>
      <c r="F3" s="4"/>
      <c r="G3" s="4"/>
      <c r="H3" s="4"/>
      <c r="I3" s="4"/>
      <c r="J3" s="4"/>
      <c r="K3" s="4"/>
      <c r="L3" s="4"/>
      <c r="M3" s="16" t="s">
        <v>66</v>
      </c>
      <c r="N3" s="4"/>
    </row>
    <row r="4" spans="1:14" s="4" customFormat="1" ht="30" customHeight="1">
      <c r="A4" s="4"/>
      <c r="B4" s="7" t="s">
        <v>63</v>
      </c>
      <c r="C4" s="58" t="s">
        <v>101</v>
      </c>
      <c r="D4" s="58" t="s">
        <v>126</v>
      </c>
      <c r="E4" s="8" t="s">
        <v>128</v>
      </c>
      <c r="F4" s="8"/>
      <c r="G4" s="8"/>
      <c r="H4" s="8"/>
      <c r="I4" s="8"/>
      <c r="J4" s="8"/>
      <c r="K4" s="8"/>
      <c r="L4" s="8"/>
      <c r="M4" s="8"/>
      <c r="N4" s="4"/>
    </row>
    <row r="5" spans="1:14" s="4" customFormat="1" ht="93.6">
      <c r="A5" s="4"/>
      <c r="B5" s="32"/>
      <c r="C5" s="59"/>
      <c r="D5" s="59"/>
      <c r="E5" s="61" t="s">
        <v>11</v>
      </c>
      <c r="F5" s="61" t="s">
        <v>94</v>
      </c>
      <c r="G5" s="61" t="s">
        <v>129</v>
      </c>
      <c r="H5" s="61" t="s">
        <v>130</v>
      </c>
      <c r="I5" s="61" t="s">
        <v>34</v>
      </c>
      <c r="J5" s="58" t="s">
        <v>131</v>
      </c>
      <c r="K5" s="58" t="s">
        <v>132</v>
      </c>
      <c r="L5" s="58" t="s">
        <v>89</v>
      </c>
      <c r="M5" s="58" t="s">
        <v>134</v>
      </c>
      <c r="N5" s="4"/>
    </row>
    <row r="6" spans="1:14" s="4" customFormat="1" ht="30" customHeight="1">
      <c r="A6" s="4"/>
      <c r="B6" s="8" t="s">
        <v>72</v>
      </c>
      <c r="C6" s="60">
        <v>1931</v>
      </c>
      <c r="D6" s="60">
        <v>37466</v>
      </c>
      <c r="E6" s="60">
        <v>32186</v>
      </c>
      <c r="F6" s="60">
        <v>1116</v>
      </c>
      <c r="G6" s="60">
        <v>4814</v>
      </c>
      <c r="H6" s="60">
        <v>78</v>
      </c>
      <c r="I6" s="60">
        <v>23</v>
      </c>
      <c r="J6" s="60">
        <v>219</v>
      </c>
      <c r="K6" s="60">
        <v>134</v>
      </c>
      <c r="L6" s="60">
        <v>1622</v>
      </c>
      <c r="M6" s="60">
        <v>6</v>
      </c>
      <c r="N6" s="4"/>
    </row>
    <row r="7" spans="1:14" s="4" customFormat="1" ht="30" customHeight="1">
      <c r="A7" s="4"/>
      <c r="B7" s="8" t="s">
        <v>24</v>
      </c>
      <c r="C7" s="60">
        <v>1925</v>
      </c>
      <c r="D7" s="60">
        <v>39482</v>
      </c>
      <c r="E7" s="60">
        <v>30777</v>
      </c>
      <c r="F7" s="60">
        <v>1273</v>
      </c>
      <c r="G7" s="60">
        <v>5184</v>
      </c>
      <c r="H7" s="60">
        <v>66</v>
      </c>
      <c r="I7" s="60">
        <v>37</v>
      </c>
      <c r="J7" s="60">
        <v>173</v>
      </c>
      <c r="K7" s="60">
        <v>82</v>
      </c>
      <c r="L7" s="60">
        <v>1845</v>
      </c>
      <c r="M7" s="60">
        <v>12</v>
      </c>
      <c r="N7" s="4"/>
    </row>
    <row r="8" spans="1:14" s="4" customFormat="1" ht="30" customHeight="1">
      <c r="A8" s="4"/>
      <c r="B8" s="8" t="s">
        <v>77</v>
      </c>
      <c r="C8" s="60">
        <v>2204</v>
      </c>
      <c r="D8" s="60">
        <v>46256</v>
      </c>
      <c r="E8" s="60">
        <v>37611</v>
      </c>
      <c r="F8" s="60">
        <v>1617</v>
      </c>
      <c r="G8" s="60">
        <v>4922</v>
      </c>
      <c r="H8" s="60">
        <v>95</v>
      </c>
      <c r="I8" s="60">
        <v>25</v>
      </c>
      <c r="J8" s="60">
        <v>105</v>
      </c>
      <c r="K8" s="60">
        <v>39</v>
      </c>
      <c r="L8" s="60">
        <v>1784</v>
      </c>
      <c r="M8" s="60">
        <v>3</v>
      </c>
      <c r="N8" s="4"/>
    </row>
    <row r="9" spans="1:14" s="4" customFormat="1" ht="30" customHeight="1">
      <c r="A9" s="4"/>
      <c r="B9" s="8" t="s">
        <v>31</v>
      </c>
      <c r="C9" s="60">
        <v>2330</v>
      </c>
      <c r="D9" s="60">
        <v>48544</v>
      </c>
      <c r="E9" s="60">
        <v>37863</v>
      </c>
      <c r="F9" s="60">
        <v>1854</v>
      </c>
      <c r="G9" s="60">
        <v>6153</v>
      </c>
      <c r="H9" s="60">
        <v>31</v>
      </c>
      <c r="I9" s="60">
        <v>12</v>
      </c>
      <c r="J9" s="60">
        <v>47</v>
      </c>
      <c r="K9" s="60">
        <v>106</v>
      </c>
      <c r="L9" s="60">
        <v>2410</v>
      </c>
      <c r="M9" s="60">
        <v>20</v>
      </c>
      <c r="N9" s="4"/>
    </row>
    <row r="10" spans="1:14" s="4" customFormat="1" ht="30" customHeight="1">
      <c r="A10" s="4"/>
      <c r="B10" s="8" t="s">
        <v>41</v>
      </c>
      <c r="C10" s="60">
        <v>2433</v>
      </c>
      <c r="D10" s="60">
        <v>51079</v>
      </c>
      <c r="E10" s="60">
        <v>39623</v>
      </c>
      <c r="F10" s="60">
        <v>1701</v>
      </c>
      <c r="G10" s="60">
        <v>7194</v>
      </c>
      <c r="H10" s="60">
        <v>48</v>
      </c>
      <c r="I10" s="60">
        <v>12</v>
      </c>
      <c r="J10" s="60">
        <v>40</v>
      </c>
      <c r="K10" s="60">
        <v>35</v>
      </c>
      <c r="L10" s="60">
        <v>2302</v>
      </c>
      <c r="M10" s="60">
        <v>10</v>
      </c>
      <c r="N10" s="4"/>
    </row>
    <row r="11" spans="1:14" s="4" customFormat="1" ht="30" customHeight="1">
      <c r="A11" s="4"/>
      <c r="B11" s="8" t="s">
        <v>144</v>
      </c>
      <c r="C11" s="60">
        <v>2690</v>
      </c>
      <c r="D11" s="60">
        <v>56128</v>
      </c>
      <c r="E11" s="60">
        <v>44220</v>
      </c>
      <c r="F11" s="60">
        <v>1721</v>
      </c>
      <c r="G11" s="60">
        <v>7957</v>
      </c>
      <c r="H11" s="60">
        <v>41</v>
      </c>
      <c r="I11" s="60">
        <v>6</v>
      </c>
      <c r="J11" s="62"/>
      <c r="K11" s="60">
        <v>2</v>
      </c>
      <c r="L11" s="60">
        <v>2177</v>
      </c>
      <c r="M11" s="60">
        <v>4</v>
      </c>
      <c r="N11" s="4"/>
    </row>
    <row r="12" spans="1:14" s="4" customFormat="1" ht="30" customHeight="1">
      <c r="A12" s="4"/>
      <c r="B12" s="8" t="s">
        <v>146</v>
      </c>
      <c r="C12" s="60">
        <v>2736</v>
      </c>
      <c r="D12" s="60">
        <v>59389</v>
      </c>
      <c r="E12" s="60">
        <v>46498</v>
      </c>
      <c r="F12" s="60">
        <v>1522</v>
      </c>
      <c r="G12" s="60">
        <v>8666</v>
      </c>
      <c r="H12" s="60">
        <v>52</v>
      </c>
      <c r="I12" s="60">
        <v>7</v>
      </c>
      <c r="J12" s="62"/>
      <c r="K12" s="60">
        <v>62</v>
      </c>
      <c r="L12" s="60">
        <v>2566</v>
      </c>
      <c r="M12" s="60">
        <v>16</v>
      </c>
      <c r="N12" s="4"/>
    </row>
    <row r="13" spans="1:14" s="4" customFormat="1" ht="30" customHeight="1">
      <c r="A13" s="4"/>
      <c r="B13" s="8" t="s">
        <v>258</v>
      </c>
      <c r="C13" s="60">
        <v>2866</v>
      </c>
      <c r="D13" s="60">
        <v>66099</v>
      </c>
      <c r="E13" s="60">
        <v>53069</v>
      </c>
      <c r="F13" s="60">
        <v>1156</v>
      </c>
      <c r="G13" s="60">
        <v>8904</v>
      </c>
      <c r="H13" s="60">
        <v>56</v>
      </c>
      <c r="I13" s="60">
        <v>7</v>
      </c>
      <c r="J13" s="62"/>
      <c r="K13" s="60">
        <v>45</v>
      </c>
      <c r="L13" s="60">
        <v>2844</v>
      </c>
      <c r="M13" s="60">
        <v>18</v>
      </c>
      <c r="N13" s="4"/>
    </row>
    <row r="14" spans="1:14" s="4" customFormat="1" ht="30" customHeight="1">
      <c r="A14" s="4"/>
      <c r="B14" s="8" t="s">
        <v>57</v>
      </c>
      <c r="C14" s="60">
        <v>3373</v>
      </c>
      <c r="D14" s="60">
        <v>73903</v>
      </c>
      <c r="E14" s="60">
        <v>56353</v>
      </c>
      <c r="F14" s="60">
        <v>1729</v>
      </c>
      <c r="G14" s="60">
        <v>10049</v>
      </c>
      <c r="H14" s="60">
        <v>52</v>
      </c>
      <c r="I14" s="60">
        <v>6</v>
      </c>
      <c r="J14" s="62"/>
      <c r="K14" s="60">
        <v>6</v>
      </c>
      <c r="L14" s="60">
        <v>5698</v>
      </c>
      <c r="M14" s="60">
        <v>10</v>
      </c>
      <c r="N14" s="4"/>
    </row>
    <row r="15" spans="1:14" s="4" customFormat="1" ht="30" customHeight="1">
      <c r="A15" s="4"/>
      <c r="B15" s="8" t="s">
        <v>206</v>
      </c>
      <c r="C15" s="60">
        <v>3294</v>
      </c>
      <c r="D15" s="60">
        <v>75290</v>
      </c>
      <c r="E15" s="60">
        <v>56143</v>
      </c>
      <c r="F15" s="60">
        <v>2157</v>
      </c>
      <c r="G15" s="60">
        <v>11193</v>
      </c>
      <c r="H15" s="60">
        <v>26</v>
      </c>
      <c r="I15" s="60">
        <v>14</v>
      </c>
      <c r="J15" s="62"/>
      <c r="K15" s="60">
        <v>21</v>
      </c>
      <c r="L15" s="60">
        <v>5728</v>
      </c>
      <c r="M15" s="60">
        <v>8</v>
      </c>
      <c r="N15" s="4"/>
    </row>
    <row r="16" spans="1:14" s="4" customFormat="1" ht="30" customHeight="1">
      <c r="A16" s="4"/>
      <c r="B16" s="8" t="s">
        <v>340</v>
      </c>
      <c r="C16" s="60">
        <v>3033</v>
      </c>
      <c r="D16" s="60">
        <v>67501</v>
      </c>
      <c r="E16" s="60">
        <v>48644</v>
      </c>
      <c r="F16" s="60">
        <v>1962</v>
      </c>
      <c r="G16" s="60">
        <v>11511</v>
      </c>
      <c r="H16" s="60">
        <v>92</v>
      </c>
      <c r="I16" s="60">
        <v>204</v>
      </c>
      <c r="J16" s="62"/>
      <c r="K16" s="60">
        <v>70</v>
      </c>
      <c r="L16" s="60">
        <v>5000</v>
      </c>
      <c r="M16" s="60">
        <v>18</v>
      </c>
      <c r="N16" s="4"/>
    </row>
    <row r="17" spans="1:14" s="4" customFormat="1" ht="30" customHeight="1">
      <c r="A17" s="4"/>
      <c r="B17" s="8" t="s">
        <v>344</v>
      </c>
      <c r="C17" s="60">
        <v>3558</v>
      </c>
      <c r="D17" s="60">
        <v>65167</v>
      </c>
      <c r="E17" s="60">
        <v>47943</v>
      </c>
      <c r="F17" s="60">
        <v>1825</v>
      </c>
      <c r="G17" s="60">
        <v>10415</v>
      </c>
      <c r="H17" s="60">
        <v>67</v>
      </c>
      <c r="I17" s="60">
        <v>312</v>
      </c>
      <c r="J17" s="62"/>
      <c r="K17" s="60">
        <v>64</v>
      </c>
      <c r="L17" s="60">
        <v>4526</v>
      </c>
      <c r="M17" s="60">
        <v>15</v>
      </c>
      <c r="N17" s="4"/>
    </row>
    <row r="18" spans="1:14" s="4" customFormat="1" ht="15" customHeight="1">
      <c r="A18" s="4"/>
      <c r="B18" s="4"/>
      <c r="C18" s="4"/>
      <c r="D18" s="4"/>
      <c r="E18" s="4"/>
      <c r="F18" s="4"/>
      <c r="G18" s="4"/>
      <c r="H18" s="4"/>
      <c r="I18" s="4"/>
      <c r="J18" s="4"/>
      <c r="K18" s="4"/>
      <c r="L18" s="4"/>
      <c r="M18" s="4"/>
      <c r="N18" s="4"/>
    </row>
    <row r="19" spans="1:14" s="4" customFormat="1" ht="15" customHeight="1">
      <c r="A19" s="4"/>
      <c r="B19" s="4" t="s">
        <v>136</v>
      </c>
      <c r="C19" s="4"/>
      <c r="D19" s="4"/>
      <c r="E19" s="4"/>
      <c r="F19" s="4"/>
      <c r="G19" s="4"/>
      <c r="H19" s="4"/>
      <c r="I19" s="4"/>
      <c r="J19" s="4"/>
      <c r="K19" s="4"/>
      <c r="L19" s="4"/>
      <c r="M19" s="4"/>
      <c r="N19" s="4"/>
    </row>
    <row r="20" spans="1:14" s="4" customFormat="1" ht="15" customHeight="1">
      <c r="A20" s="4"/>
      <c r="B20" s="4" t="s">
        <v>137</v>
      </c>
      <c r="C20" s="4"/>
      <c r="D20" s="4"/>
      <c r="E20" s="4"/>
      <c r="F20" s="4"/>
      <c r="G20" s="4"/>
      <c r="H20" s="4"/>
      <c r="I20" s="4"/>
      <c r="J20" s="4"/>
      <c r="K20" s="4"/>
      <c r="L20" s="4"/>
      <c r="M20" s="4"/>
      <c r="N20" s="4"/>
    </row>
    <row r="21" spans="1:14" ht="15" customHeight="1">
      <c r="B21" s="4" t="s">
        <v>138</v>
      </c>
    </row>
    <row r="22" spans="1:14" ht="15" customHeight="1">
      <c r="B22" s="4" t="s">
        <v>4</v>
      </c>
    </row>
    <row r="23" spans="1:14" ht="15" customHeight="1">
      <c r="B23" s="4" t="s">
        <v>139</v>
      </c>
    </row>
    <row r="24" spans="1:14" ht="15" customHeight="1">
      <c r="B24" s="4" t="s">
        <v>343</v>
      </c>
    </row>
    <row r="25" spans="1:14" ht="15" customHeight="1"/>
    <row r="26" spans="1:14" ht="15" customHeight="1"/>
    <row r="27" spans="1:14" ht="15" customHeight="1"/>
    <row r="28" spans="1:14" ht="15" customHeight="1"/>
    <row r="29" spans="1:14" ht="15" customHeight="1"/>
    <row r="30" spans="1:14" ht="15" customHeight="1"/>
    <row r="31" spans="1:14" ht="15" customHeight="1"/>
    <row r="32" spans="1:14" ht="15" customHeight="1"/>
    <row r="33" ht="15" customHeight="1"/>
    <row r="34" ht="15" customHeight="1"/>
    <row r="35" ht="15" customHeight="1"/>
    <row r="36" ht="15" customHeight="1"/>
    <row r="37" ht="15" customHeight="1"/>
    <row r="38" ht="15" customHeight="1"/>
  </sheetData>
  <customSheetViews>
    <customSheetView guid="{A5EB8AB4-CC80-C84C-8B39-14C6B33257B7}" scale="70" view="pageBreakPreview">
      <selection activeCell="T13" sqref="T13"/>
      <pageMargins left="0.78740157480314965" right="0.39370078740157483" top="0.78740157480314965" bottom="0.78740157480314965" header="0.51181102362204722" footer="0.51181102362204722"/>
      <pageSetup paperSize="9" scale="87" orientation="landscape" r:id="rId1"/>
      <headerFooter alignWithMargins="0"/>
    </customSheetView>
    <customSheetView guid="{E537E2BF-54E7-AF4D-9A48-B68363196703}" scale="70" view="pageBreakPreview">
      <selection activeCell="T13" sqref="T13"/>
      <pageMargins left="0.78740157480314965" right="0.39370078740157483" top="0.78740157480314965" bottom="0.78740157480314965" header="0.51181102362204722" footer="0.51181102362204722"/>
      <pageSetup paperSize="9" scale="87" orientation="landscape" r:id="rId2"/>
      <headerFooter alignWithMargins="0"/>
    </customSheetView>
    <customSheetView guid="{5176ADCB-C40E-8740-8D62-B82BE93AE2C6}" scale="70" view="pageBreakPreview">
      <selection activeCell="G14" sqref="G14"/>
      <pageMargins left="0.78740157480314965" right="0.39370078740157483" top="0.78740157480314965" bottom="0.78740157480314965" header="0.51181102362204722" footer="0.51181102362204722"/>
      <pageSetup paperSize="9" scale="87" orientation="landscape" r:id="rId3"/>
      <headerFooter alignWithMargins="0"/>
    </customSheetView>
    <customSheetView guid="{A158B920-AC25-424B-9959-14AC4A1CF9B5}" scale="70" view="pageBreakPreview">
      <selection activeCell="G14" sqref="G14"/>
      <pageMargins left="0.78740157480314965" right="0.39370078740157483" top="0.78740157480314965" bottom="0.78740157480314965" header="0.51181102362204722" footer="0.51181102362204722"/>
      <pageSetup paperSize="9" scale="87" orientation="landscape" r:id="rId4"/>
      <headerFooter alignWithMargins="0"/>
    </customSheetView>
    <customSheetView guid="{4BE84941-5C45-A84E-88CE-6305226712FF}" scale="70" view="pageBreakPreview">
      <selection activeCell="G14" sqref="G14"/>
      <pageMargins left="0.78740157480314965" right="0.39370078740157483" top="0.78740157480314965" bottom="0.78740157480314965" header="0.51181102362204722" footer="0.51181102362204722"/>
      <pageSetup paperSize="9" scale="87" orientation="landscape" r:id="rId5"/>
      <headerFooter alignWithMargins="0"/>
    </customSheetView>
    <customSheetView guid="{4996860D-290A-3A41-87F4-08FFB3697A1E}" scale="70" showPageBreaks="1" view="pageBreakPreview">
      <selection activeCell="G14" sqref="G14"/>
      <pageMargins left="0.78740157480314965" right="0.39370078740157483" top="0.78740157480314965" bottom="0.78740157480314965" header="0.51181102362204722" footer="0.51181102362204722"/>
      <pageSetup paperSize="9" scale="87" orientation="landscape" r:id="rId6"/>
      <headerFooter alignWithMargins="0"/>
    </customSheetView>
    <customSheetView guid="{195A10FC-8BA6-8348-BB06-0EE2D4EBE68F}" scale="70" view="pageBreakPreview">
      <selection activeCell="G14" sqref="G14"/>
      <pageMargins left="0.78740157480314965" right="0.39370078740157483" top="0.78740157480314965" bottom="0.78740157480314965" header="0.51181102362204722" footer="0.51181102362204722"/>
      <pageSetup paperSize="9" scale="87" orientation="landscape" r:id="rId7"/>
      <headerFooter alignWithMargins="0"/>
    </customSheetView>
    <customSheetView guid="{33BBD285-785B-C24D-B50A-4C98AC895287}" scale="70" showPageBreaks="1" view="pageBreakPreview">
      <selection activeCell="G14" sqref="G14"/>
      <pageMargins left="0.78740157480314965" right="0.39370078740157483" top="0.78740157480314965" bottom="0.78740157480314965" header="0.51181102362204722" footer="0.51181102362204722"/>
      <pageSetup paperSize="9" scale="87" orientation="landscape" r:id="rId8"/>
      <headerFooter alignWithMargins="0"/>
    </customSheetView>
    <customSheetView guid="{692EB781-55BD-954F-BFCF-8FB37DE8AEFA}" scale="70" view="pageBreakPreview" topLeftCell="A8">
      <selection activeCell="L30" sqref="L30"/>
      <pageMargins left="0.78740157480314965" right="0.39370078740157483" top="0.78740157480314965" bottom="0.78740157480314965" header="0.51181102362204722" footer="0.51181102362204722"/>
      <pageSetup paperSize="9" scale="83" orientation="landscape" r:id="rId9"/>
      <headerFooter alignWithMargins="0"/>
    </customSheetView>
    <customSheetView guid="{B757FC03-6083-3442-BB1D-780F7D0FC782}" scale="70" view="pageBreakPreview" topLeftCell="A8">
      <selection activeCell="P15" sqref="P15"/>
      <pageMargins left="0.78740157480314965" right="0.39370078740157483" top="0.78740157480314965" bottom="0.78740157480314965" header="0.51181102362204722" footer="0.51181102362204722"/>
      <pageSetup paperSize="9" scale="83" orientation="landscape" r:id="rId10"/>
      <headerFooter alignWithMargins="0"/>
    </customSheetView>
    <customSheetView guid="{FE2DFBF2-B424-5B4D-9BA1-C706581D34E7}" scale="70" view="pageBreakPreview">
      <selection activeCell="G14" sqref="G14"/>
      <pageMargins left="0.78740157480314965" right="0.39370078740157483" top="0.78740157480314965" bottom="0.78740157480314965" header="0.51181102362204722" footer="0.51181102362204722"/>
      <pageSetup paperSize="9" scale="87" orientation="landscape" r:id="rId11"/>
      <headerFooter alignWithMargins="0"/>
    </customSheetView>
    <customSheetView guid="{B13CC535-C729-354C-9E06-85A6743B2336}" scale="70" view="pageBreakPreview">
      <selection activeCell="G14" sqref="G14"/>
      <pageMargins left="0.78740157480314965" right="0.39370078740157483" top="0.78740157480314965" bottom="0.78740157480314965" header="0.51181102362204722" footer="0.51181102362204722"/>
      <pageSetup paperSize="9" scale="87" orientation="landscape" r:id="rId12"/>
      <headerFooter alignWithMargins="0"/>
    </customSheetView>
    <customSheetView guid="{CABF87AC-595D-E643-8BF0-9EB9AA0D768A}" scale="70" showPageBreaks="1" view="pageBreakPreview">
      <selection activeCell="T13" sqref="T13"/>
      <pageMargins left="0.78740157480314965" right="0.39370078740157483" top="0.78740157480314965" bottom="0.78740157480314965" header="0.51181102362204722" footer="0.51181102362204722"/>
      <pageSetup paperSize="9" scale="87" orientation="landscape" r:id="rId13"/>
      <headerFooter alignWithMargins="0"/>
    </customSheetView>
    <customSheetView guid="{243EC010-C615-5A40-A970-628BEF2BE6DA}" scale="70" view="pageBreakPreview">
      <selection activeCell="T13" sqref="T13"/>
      <pageMargins left="0.78740157480314965" right="0.39370078740157483" top="0.78740157480314965" bottom="0.78740157480314965" header="0.51181102362204722" footer="0.51181102362204722"/>
      <pageSetup paperSize="9" scale="87" orientation="landscape" r:id="rId14"/>
      <headerFooter alignWithMargins="0"/>
    </customSheetView>
    <customSheetView guid="{CAB07F43-7E89-7745-9891-2E17B06210E6}" scale="70" view="pageBreakPreview">
      <selection activeCell="T13" sqref="T13"/>
      <pageMargins left="0.78740157480314965" right="0.39370078740157483" top="0.78740157480314965" bottom="0.78740157480314965" header="0.51181102362204722" footer="0.51181102362204722"/>
      <pageSetup paperSize="9" scale="87" orientation="landscape" r:id="rId15"/>
      <headerFooter alignWithMargins="0"/>
    </customSheetView>
    <customSheetView guid="{97B3E7CA-F0B3-3143-B2E4-7F6A2ED5C48C}" scale="70" view="pageBreakPreview">
      <selection activeCell="T13" sqref="T13"/>
      <pageMargins left="0.78740157480314965" right="0.39370078740157483" top="0.78740157480314965" bottom="0.78740157480314965" header="0.51181102362204722" footer="0.51181102362204722"/>
      <pageSetup paperSize="9" scale="87" orientation="landscape" r:id="rId16"/>
      <headerFooter alignWithMargins="0"/>
    </customSheetView>
    <customSheetView guid="{DE9E460F-C89E-5645-AA7E-CE9C4C2CFC12}" scale="70" showPageBreaks="1" view="pageBreakPreview">
      <selection activeCell="T13" sqref="T13"/>
      <pageMargins left="0.78740157480314965" right="0.39370078740157483" top="0.78740157480314965" bottom="0.78740157480314965" header="0.51181102362204722" footer="0.51181102362204722"/>
      <pageSetup paperSize="9" scale="87" orientation="landscape" r:id="rId17"/>
      <headerFooter alignWithMargins="0"/>
    </customSheetView>
    <customSheetView guid="{C77EF332-7D80-1044-85D5-819F18ECD7B4}" scale="70" view="pageBreakPreview">
      <selection activeCell="T13" sqref="T13"/>
      <pageMargins left="0.78740157480314965" right="0.39370078740157483" top="0.78740157480314965" bottom="0.78740157480314965" header="0.51181102362204722" footer="0.51181102362204722"/>
      <pageSetup paperSize="9" scale="87" orientation="landscape" r:id="rId18"/>
      <headerFooter alignWithMargins="0"/>
    </customSheetView>
    <customSheetView guid="{6CECD241-1D6C-7646-92A8-757A358CF712}" scale="70" showPageBreaks="1" view="pageBreakPreview">
      <selection activeCell="T13" sqref="T13"/>
      <pageMargins left="0.78740157480314965" right="0.39370078740157483" top="0.78740157480314965" bottom="0.78740157480314965" header="0.51181102362204722" footer="0.51181102362204722"/>
      <pageSetup paperSize="9" scale="87" orientation="landscape" r:id="rId19"/>
      <headerFooter alignWithMargins="0"/>
    </customSheetView>
    <customSheetView guid="{2F70F053-3AC9-1B4A-91C9-6FBA078D9D33}" scale="70" view="pageBreakPreview">
      <selection activeCell="T13" sqref="T13"/>
      <pageMargins left="0.78740157480314965" right="0.39370078740157483" top="0.78740157480314965" bottom="0.78740157480314965" header="0.51181102362204722" footer="0.51181102362204722"/>
      <pageSetup paperSize="9" scale="87" orientation="landscape" r:id="rId20"/>
      <headerFooter alignWithMargins="0"/>
    </customSheetView>
    <customSheetView guid="{C4ABE724-0C48-564B-B46B-A8D4415A7CA3}" scale="70" showPageBreaks="1" fitToPage="1" printArea="1" view="pageBreakPreview" topLeftCell="A8">
      <selection activeCell="I29" sqref="I29"/>
      <pageMargins left="0.78740157480314965" right="0.39370078740157483" top="0.78740157480314965" bottom="0.78740157480314965" header="0.51181102362204722" footer="0.51181102362204722"/>
      <pageSetup paperSize="9" fitToHeight="0" r:id="rId21"/>
      <headerFooter alignWithMargins="0"/>
    </customSheetView>
    <customSheetView guid="{921C762F-6DA3-EC47-BFAE-A316B3663034}" scale="70" fitToPage="1" printArea="1" view="pageBreakPreview">
      <selection activeCell="I29" sqref="I29"/>
      <pageMargins left="0.78740157480314965" right="0.39370078740157483" top="0.78740157480314965" bottom="0.78740157480314965" header="0.51181102362204722" footer="0.51181102362204722"/>
      <pageSetup paperSize="9" fitToHeight="0" r:id="rId22"/>
      <headerFooter alignWithMargins="0"/>
    </customSheetView>
    <customSheetView guid="{13BDB573-1580-9347-9292-9BDFB1BEC180}" scale="70" showPageBreaks="1" view="pageBreakPreview">
      <selection activeCell="T13" sqref="T13"/>
      <pageMargins left="0.78740157480314965" right="0.39370078740157483" top="0.78740157480314965" bottom="0.78740157480314965" header="0.51181102362204722" footer="0.51181102362204722"/>
      <pageSetup paperSize="9" scale="87" orientation="landscape" r:id="rId23"/>
      <headerFooter alignWithMargins="0"/>
    </customSheetView>
    <customSheetView guid="{9D5A8730-9745-6543-AF40-A975993FFB3C}" scale="70" showPageBreaks="1" view="pageBreakPreview">
      <selection activeCell="K14" sqref="K14"/>
      <pageMargins left="0.78740157480314965" right="0.39370078740157483" top="0.78740157480314965" bottom="0.78740157480314965" header="0.51181102362204722" footer="0.51181102362204722"/>
      <pageSetup paperSize="9" scale="83" orientation="landscape" r:id="rId24"/>
      <headerFooter alignWithMargins="0"/>
    </customSheetView>
    <customSheetView guid="{09F96152-7CAD-C243-A97A-98F3B0FC4A33}" scale="70" view="pageBreakPreview">
      <selection activeCell="K21" sqref="K21"/>
      <pageMargins left="0.78740157480314965" right="0.39370078740157483" top="0.78740157480314965" bottom="0.78740157480314965" header="0.51181102362204722" footer="0.51181102362204722"/>
      <pageSetup paperSize="9" scale="83" orientation="landscape" r:id="rId25"/>
      <headerFooter alignWithMargins="0"/>
    </customSheetView>
    <customSheetView guid="{096AC98C-6736-1040-B9D6-CB39671AF91F}" scale="70" view="pageBreakPreview">
      <selection activeCell="K21" sqref="K21"/>
      <pageMargins left="0.78740157480314965" right="0.39370078740157483" top="0.78740157480314965" bottom="0.78740157480314965" header="0.51181102362204722" footer="0.51181102362204722"/>
      <pageSetup paperSize="9" scale="83" orientation="landscape" r:id="rId26"/>
      <headerFooter alignWithMargins="0"/>
    </customSheetView>
    <customSheetView guid="{D0407C2C-ED8D-724D-8034-98AE8F8B3295}" scale="70" view="pageBreakPreview">
      <selection activeCell="K21" sqref="K21"/>
      <pageMargins left="0.78740157480314965" right="0.39370078740157483" top="0.78740157480314965" bottom="0.78740157480314965" header="0.51181102362204722" footer="0.51181102362204722"/>
      <pageSetup paperSize="9" scale="83" orientation="landscape" r:id="rId27"/>
      <headerFooter alignWithMargins="0"/>
    </customSheetView>
    <customSheetView guid="{E17413F9-D262-044C-8BA4-F44960AB96D1}" scale="70" view="pageBreakPreview" topLeftCell="A4">
      <selection activeCell="R16" sqref="R16"/>
      <pageMargins left="0.78740157480314965" right="0.39370078740157483" top="0.78740157480314965" bottom="0.78740157480314965" header="0.51181102362204722" footer="0.51181102362204722"/>
      <pageSetup paperSize="9" scale="83" orientation="landscape" r:id="rId28"/>
      <headerFooter alignWithMargins="0"/>
    </customSheetView>
    <customSheetView guid="{EDE1CF83-3546-8346-99C8-7E8DEBB3247D}" scale="70" view="pageBreakPreview" topLeftCell="A4">
      <selection activeCell="W15" sqref="W15"/>
      <pageMargins left="0.78740157480314965" right="0.39370078740157483" top="0.78740157480314965" bottom="0.78740157480314965" header="0.51181102362204722" footer="0.51181102362204722"/>
      <pageSetup paperSize="9" scale="83" orientation="landscape" r:id="rId29"/>
      <headerFooter alignWithMargins="0"/>
    </customSheetView>
    <customSheetView guid="{2D1C0343-8602-B54F-A57E-F5A867ED58F2}" scale="70" view="pageBreakPreview" topLeftCell="A4">
      <selection activeCell="W15" sqref="W15"/>
      <pageMargins left="0.78740157480314965" right="0.39370078740157483" top="0.78740157480314965" bottom="0.78740157480314965" header="0.51181102362204722" footer="0.51181102362204722"/>
      <pageSetup paperSize="9" scale="83" orientation="landscape" r:id="rId30"/>
      <headerFooter alignWithMargins="0"/>
    </customSheetView>
    <customSheetView guid="{938FE337-1D9D-3F4A-804B-BDD95C828A75}" scale="70" view="pageBreakPreview">
      <selection activeCell="K21" sqref="K21"/>
      <pageMargins left="0.78740157480314965" right="0.39370078740157483" top="0.78740157480314965" bottom="0.78740157480314965" header="0.51181102362204722" footer="0.51181102362204722"/>
      <pageSetup paperSize="9" scale="83" orientation="landscape" r:id="rId31"/>
      <headerFooter alignWithMargins="0"/>
    </customSheetView>
    <customSheetView guid="{95DD38D3-5F4A-574D-B2AE-3A0C3CFA9103}" scale="70" view="pageBreakPreview">
      <selection activeCell="K21" sqref="K21"/>
      <pageMargins left="0.78740157480314965" right="0.39370078740157483" top="0.78740157480314965" bottom="0.78740157480314965" header="0.51181102362204722" footer="0.51181102362204722"/>
      <pageSetup paperSize="9" scale="83" orientation="landscape" r:id="rId32"/>
      <headerFooter alignWithMargins="0"/>
    </customSheetView>
    <customSheetView guid="{12498608-D96F-BA43-B910-A260490D91ED}" scale="70" view="pageBreakPreview">
      <selection activeCell="K21" sqref="K21"/>
      <pageMargins left="0.78740157480314965" right="0.39370078740157483" top="0.78740157480314965" bottom="0.78740157480314965" header="0.51181102362204722" footer="0.51181102362204722"/>
      <pageSetup paperSize="9" scale="83" orientation="landscape" r:id="rId33"/>
      <headerFooter alignWithMargins="0"/>
    </customSheetView>
    <customSheetView guid="{288221DA-E461-3640-BCB6-AA8217898395}" scale="70" view="pageBreakPreview">
      <selection activeCell="K21" sqref="K21"/>
      <pageMargins left="0.78740157480314965" right="0.39370078740157483" top="0.78740157480314965" bottom="0.78740157480314965" header="0.51181102362204722" footer="0.51181102362204722"/>
      <pageSetup paperSize="9" scale="83" orientation="landscape" r:id="rId34"/>
      <headerFooter alignWithMargins="0"/>
    </customSheetView>
    <customSheetView guid="{D1685ABB-718A-CF4F-A312-08E85A5F4269}" scale="70" view="pageBreakPreview">
      <selection activeCell="K21" sqref="K21"/>
      <pageMargins left="0.78740157480314965" right="0.39370078740157483" top="0.78740157480314965" bottom="0.78740157480314965" header="0.51181102362204722" footer="0.51181102362204722"/>
      <pageSetup paperSize="9" scale="83" orientation="landscape" r:id="rId35"/>
      <headerFooter alignWithMargins="0"/>
    </customSheetView>
    <customSheetView guid="{257021EA-B7EA-3A40-A822-8BB94734030F}" scale="70" view="pageBreakPreview">
      <selection activeCell="K21" sqref="K21"/>
      <pageMargins left="0.78740157480314965" right="0.39370078740157483" top="0.78740157480314965" bottom="0.78740157480314965" header="0.51181102362204722" footer="0.51181102362204722"/>
      <pageSetup paperSize="9" scale="83" orientation="landscape" r:id="rId36"/>
      <headerFooter alignWithMargins="0"/>
    </customSheetView>
    <customSheetView guid="{F37DCB76-F5F4-0E4C-A170-F0CC306C23B7}" scale="70" view="pageBreakPreview">
      <selection activeCell="K21" sqref="K21"/>
      <pageMargins left="0.78740157480314965" right="0.39370078740157483" top="0.78740157480314965" bottom="0.78740157480314965" header="0.51181102362204722" footer="0.51181102362204722"/>
      <pageSetup paperSize="9" scale="83" orientation="landscape" r:id="rId37"/>
      <headerFooter alignWithMargins="0"/>
    </customSheetView>
    <customSheetView guid="{FE39DD97-388C-6C4F-B164-A0DF07EE2E06}" scale="70" view="pageBreakPreview" topLeftCell="A13">
      <selection activeCell="S6" sqref="S6"/>
      <pageMargins left="0.78740157480314965" right="0.39370078740157483" top="0.78740157480314965" bottom="0.78740157480314965" header="0.51181102362204722" footer="0.51181102362204722"/>
      <pageSetup paperSize="9" scale="83" orientation="landscape" r:id="rId38"/>
      <headerFooter alignWithMargins="0"/>
    </customSheetView>
    <customSheetView guid="{81A4239D-FC03-824F-9FC1-1718C6BC9AEE}" scale="70" view="pageBreakPreview" topLeftCell="A7">
      <selection activeCell="S6" sqref="S6"/>
      <pageMargins left="0.78740157480314965" right="0.39370078740157483" top="0.78740157480314965" bottom="0.78740157480314965" header="0.51181102362204722" footer="0.51181102362204722"/>
      <pageSetup paperSize="9" scale="83" orientation="landscape" r:id="rId39"/>
      <headerFooter alignWithMargins="0"/>
    </customSheetView>
  </customSheetViews>
  <mergeCells count="4">
    <mergeCell ref="E4:M4"/>
    <mergeCell ref="B4:B5"/>
    <mergeCell ref="C4:C5"/>
    <mergeCell ref="D4:D5"/>
  </mergeCells>
  <phoneticPr fontId="29"/>
  <pageMargins left="0.78740157480314965" right="0.39370078740157483" top="0.78740157480314965" bottom="0.78740157480314965" header="0.51181102362204722" footer="0.51181102362204722"/>
  <pageSetup paperSize="9" scale="83" fitToWidth="1" fitToHeight="1" orientation="landscape" usePrinterDefaults="1" r:id="rId40"/>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22</vt:i4>
      </vt:variant>
    </vt:vector>
  </HeadingPairs>
  <TitlesOfParts>
    <vt:vector size="22" baseType="lpstr">
      <vt:lpstr>10-1高齢化率の推移</vt:lpstr>
      <vt:lpstr>10-2高齢者世帯数</vt:lpstr>
      <vt:lpstr>10-3老人福祉センター利用状況</vt:lpstr>
      <vt:lpstr>10-4シルバー人材センター利用状況</vt:lpstr>
      <vt:lpstr>10-5高齢者祝金等</vt:lpstr>
      <vt:lpstr>10-6介護保険第１号被保険者数</vt:lpstr>
      <vt:lpstr>10-7介護認定者数</vt:lpstr>
      <vt:lpstr>10-8介護保険給付状況</vt:lpstr>
      <vt:lpstr>10-9地域包括支援ｾﾝﾀｰ</vt:lpstr>
      <vt:lpstr>10-10国民年金の加入状況</vt:lpstr>
      <vt:lpstr>10-11国民年金の給付状況</vt:lpstr>
      <vt:lpstr>10-12国保被保険者数の推移</vt:lpstr>
      <vt:lpstr>10-13国保給付状況</vt:lpstr>
      <vt:lpstr>10-14国保医療費</vt:lpstr>
      <vt:lpstr>10-15特定健康診査</vt:lpstr>
      <vt:lpstr>10-16その他公費医療</vt:lpstr>
      <vt:lpstr>10-17身体障害者手帳所持者数</vt:lpstr>
      <vt:lpstr>10-18生活保護世帯数</vt:lpstr>
      <vt:lpstr>10-19生活保護費</vt:lpstr>
      <vt:lpstr>10-20児童手当の支給状況</vt:lpstr>
      <vt:lpstr>10-21子育てこども相談件数</vt:lpstr>
      <vt:lpstr>10-22乳幼児家庭訪問件数</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前田 湧作</cp:lastModifiedBy>
  <cp:lastPrinted>2021-03-22T04:29:23Z</cp:lastPrinted>
  <dcterms:created xsi:type="dcterms:W3CDTF">2006-09-16T00:00:00Z</dcterms:created>
  <dcterms:modified xsi:type="dcterms:W3CDTF">2026-03-19T05:20:41Z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3.1.3.0</vt:lpwstr>
    </vt:vector>
  </property>
  <property fmtid="{DCFEDD21-7773-49B2-8022-6FC58DB5260B}" pid="3" name="LastSavedVersion">
    <vt:lpwstr>3.1.10.0</vt:lpwstr>
  </property>
  <property fmtid="{DCFEDD21-7773-49B2-8022-6FC58DB5260B}" pid="4" name="LastSavedDate">
    <vt:filetime>2026-03-19T05:20:41Z</vt:filetime>
  </property>
</Properties>
</file>